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4\Remuneraciones\OCTUBRE\"/>
    </mc:Choice>
  </mc:AlternateContent>
  <xr:revisionPtr revIDLastSave="0" documentId="13_ncr:1_{04733B1C-7A86-42A6-906C-24E9966E4F5C}" xr6:coauthVersionLast="47" xr6:coauthVersionMax="47" xr10:uidLastSave="{00000000-0000-0000-0000-000000000000}"/>
  <bookViews>
    <workbookView xWindow="-120" yWindow="-120" windowWidth="29040" windowHeight="15720" xr2:uid="{DB8E4365-D180-4D49-A55A-4881E9EF4BCE}"/>
  </bookViews>
  <sheets>
    <sheet name="011" sheetId="8" r:id="rId1"/>
    <sheet name="021" sheetId="4" r:id="rId2"/>
    <sheet name="022" sheetId="3" r:id="rId3"/>
    <sheet name="029" sheetId="5" r:id="rId4"/>
    <sheet name="031" sheetId="7" r:id="rId5"/>
    <sheet name="081" sheetId="6" r:id="rId6"/>
  </sheets>
  <definedNames>
    <definedName name="_xlnm._FilterDatabase" localSheetId="2" hidden="1">'022'!$A$10:$I$49</definedName>
    <definedName name="_xlnm._FilterDatabase" localSheetId="3" hidden="1">'029'!$A$8:$G$277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8" i="8" l="1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M328" i="8"/>
  <c r="M327" i="8"/>
  <c r="M326" i="8"/>
  <c r="M325" i="8"/>
  <c r="M324" i="8"/>
  <c r="M323" i="8"/>
  <c r="M322" i="8"/>
  <c r="M321" i="8"/>
  <c r="M320" i="8"/>
  <c r="M319" i="8"/>
  <c r="M318" i="8"/>
  <c r="M317" i="8"/>
  <c r="M316" i="8"/>
  <c r="M315" i="8"/>
  <c r="M314" i="8"/>
  <c r="M313" i="8"/>
  <c r="M312" i="8"/>
  <c r="M311" i="8"/>
  <c r="M310" i="8"/>
  <c r="M309" i="8"/>
  <c r="M308" i="8"/>
  <c r="M307" i="8"/>
  <c r="M306" i="8"/>
  <c r="M305" i="8"/>
  <c r="M304" i="8"/>
  <c r="M303" i="8"/>
  <c r="M302" i="8"/>
  <c r="M301" i="8"/>
  <c r="M300" i="8"/>
  <c r="M299" i="8"/>
  <c r="M298" i="8"/>
  <c r="M297" i="8"/>
  <c r="M296" i="8"/>
  <c r="M295" i="8"/>
  <c r="M294" i="8"/>
  <c r="M293" i="8"/>
  <c r="M292" i="8"/>
  <c r="M291" i="8"/>
  <c r="M290" i="8"/>
  <c r="M289" i="8"/>
  <c r="M288" i="8"/>
  <c r="M287" i="8"/>
  <c r="M286" i="8"/>
  <c r="M285" i="8"/>
  <c r="M284" i="8"/>
  <c r="M283" i="8"/>
  <c r="M282" i="8"/>
  <c r="M281" i="8"/>
  <c r="M280" i="8"/>
  <c r="M279" i="8"/>
  <c r="M278" i="8"/>
  <c r="M277" i="8"/>
  <c r="M276" i="8"/>
  <c r="M275" i="8"/>
  <c r="M274" i="8"/>
  <c r="M273" i="8"/>
  <c r="M272" i="8"/>
  <c r="M271" i="8"/>
  <c r="M270" i="8"/>
  <c r="M269" i="8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K53" i="8"/>
  <c r="I53" i="8"/>
  <c r="H53" i="8"/>
  <c r="G53" i="8"/>
  <c r="E53" i="8"/>
  <c r="M53" i="8" s="1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K26" i="8"/>
  <c r="J26" i="8"/>
  <c r="H26" i="8"/>
  <c r="E26" i="8"/>
  <c r="M26" i="8" s="1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H46" i="3"/>
  <c r="H49" i="3" l="1"/>
  <c r="A886" i="7"/>
  <c r="A887" i="7"/>
  <c r="A888" i="7" s="1"/>
  <c r="K888" i="7"/>
  <c r="K887" i="7"/>
  <c r="F887" i="7"/>
  <c r="K886" i="7"/>
  <c r="F886" i="7"/>
  <c r="J885" i="7"/>
  <c r="I885" i="7"/>
  <c r="G885" i="7"/>
  <c r="K885" i="7" s="1"/>
  <c r="F885" i="7"/>
  <c r="J884" i="7"/>
  <c r="I884" i="7"/>
  <c r="G884" i="7"/>
  <c r="F884" i="7"/>
  <c r="J883" i="7"/>
  <c r="I883" i="7"/>
  <c r="G883" i="7"/>
  <c r="K883" i="7" s="1"/>
  <c r="F883" i="7"/>
  <c r="J882" i="7"/>
  <c r="I882" i="7"/>
  <c r="G882" i="7"/>
  <c r="K882" i="7" s="1"/>
  <c r="F882" i="7"/>
  <c r="J881" i="7"/>
  <c r="I881" i="7"/>
  <c r="G881" i="7"/>
  <c r="F881" i="7"/>
  <c r="J880" i="7"/>
  <c r="I880" i="7"/>
  <c r="G880" i="7"/>
  <c r="F880" i="7" s="1"/>
  <c r="J879" i="7"/>
  <c r="I879" i="7"/>
  <c r="G879" i="7"/>
  <c r="K879" i="7" s="1"/>
  <c r="F879" i="7"/>
  <c r="K878" i="7"/>
  <c r="F878" i="7"/>
  <c r="K877" i="7"/>
  <c r="F877" i="7"/>
  <c r="K876" i="7"/>
  <c r="F876" i="7"/>
  <c r="J875" i="7"/>
  <c r="I875" i="7"/>
  <c r="G875" i="7"/>
  <c r="K875" i="7" s="1"/>
  <c r="F875" i="7"/>
  <c r="G874" i="7"/>
  <c r="K874" i="7" s="1"/>
  <c r="G873" i="7"/>
  <c r="K873" i="7" s="1"/>
  <c r="F873" i="7"/>
  <c r="G872" i="7"/>
  <c r="F872" i="7" s="1"/>
  <c r="G871" i="7"/>
  <c r="K871" i="7" s="1"/>
  <c r="K870" i="7"/>
  <c r="G870" i="7"/>
  <c r="F870" i="7"/>
  <c r="G869" i="7"/>
  <c r="K869" i="7" s="1"/>
  <c r="G868" i="7"/>
  <c r="K868" i="7" s="1"/>
  <c r="G867" i="7"/>
  <c r="K867" i="7" s="1"/>
  <c r="F867" i="7"/>
  <c r="G866" i="7"/>
  <c r="F866" i="7" s="1"/>
  <c r="G865" i="7"/>
  <c r="K865" i="7" s="1"/>
  <c r="G864" i="7"/>
  <c r="K864" i="7" s="1"/>
  <c r="F864" i="7"/>
  <c r="G863" i="7"/>
  <c r="K863" i="7" s="1"/>
  <c r="F863" i="7"/>
  <c r="G862" i="7"/>
  <c r="K862" i="7" s="1"/>
  <c r="F862" i="7"/>
  <c r="G861" i="7"/>
  <c r="F861" i="7" s="1"/>
  <c r="G860" i="7"/>
  <c r="G859" i="7"/>
  <c r="K859" i="7" s="1"/>
  <c r="G858" i="7"/>
  <c r="K858" i="7" s="1"/>
  <c r="F858" i="7"/>
  <c r="G857" i="7"/>
  <c r="K857" i="7" s="1"/>
  <c r="K856" i="7"/>
  <c r="G856" i="7"/>
  <c r="F856" i="7"/>
  <c r="G855" i="7"/>
  <c r="K855" i="7" s="1"/>
  <c r="F855" i="7"/>
  <c r="G854" i="7"/>
  <c r="F854" i="7" s="1"/>
  <c r="G853" i="7"/>
  <c r="K853" i="7" s="1"/>
  <c r="G852" i="7"/>
  <c r="K851" i="7"/>
  <c r="G851" i="7"/>
  <c r="F851" i="7"/>
  <c r="G850" i="7"/>
  <c r="K850" i="7" s="1"/>
  <c r="F850" i="7"/>
  <c r="K849" i="7"/>
  <c r="F849" i="7"/>
  <c r="K848" i="7"/>
  <c r="F848" i="7"/>
  <c r="K847" i="7"/>
  <c r="F847" i="7"/>
  <c r="K846" i="7"/>
  <c r="F846" i="7"/>
  <c r="K845" i="7"/>
  <c r="F845" i="7"/>
  <c r="K844" i="7"/>
  <c r="F844" i="7"/>
  <c r="K843" i="7"/>
  <c r="F843" i="7"/>
  <c r="K842" i="7"/>
  <c r="F842" i="7"/>
  <c r="K841" i="7"/>
  <c r="F841" i="7"/>
  <c r="K840" i="7"/>
  <c r="F840" i="7"/>
  <c r="K839" i="7"/>
  <c r="F839" i="7"/>
  <c r="K838" i="7"/>
  <c r="F838" i="7"/>
  <c r="K837" i="7"/>
  <c r="F837" i="7"/>
  <c r="K836" i="7"/>
  <c r="F836" i="7"/>
  <c r="K835" i="7"/>
  <c r="F835" i="7"/>
  <c r="K834" i="7"/>
  <c r="F834" i="7"/>
  <c r="K833" i="7"/>
  <c r="F833" i="7"/>
  <c r="K832" i="7"/>
  <c r="F832" i="7"/>
  <c r="K831" i="7"/>
  <c r="F831" i="7"/>
  <c r="K830" i="7"/>
  <c r="F830" i="7"/>
  <c r="K829" i="7"/>
  <c r="F829" i="7"/>
  <c r="K828" i="7"/>
  <c r="F828" i="7"/>
  <c r="K827" i="7"/>
  <c r="F827" i="7"/>
  <c r="K826" i="7"/>
  <c r="F826" i="7"/>
  <c r="K825" i="7"/>
  <c r="F825" i="7"/>
  <c r="K824" i="7"/>
  <c r="F824" i="7"/>
  <c r="K823" i="7"/>
  <c r="F823" i="7"/>
  <c r="K822" i="7"/>
  <c r="F822" i="7"/>
  <c r="K821" i="7"/>
  <c r="F821" i="7"/>
  <c r="K820" i="7"/>
  <c r="F820" i="7"/>
  <c r="K819" i="7"/>
  <c r="F819" i="7"/>
  <c r="K818" i="7"/>
  <c r="F818" i="7"/>
  <c r="K817" i="7"/>
  <c r="F817" i="7"/>
  <c r="K816" i="7"/>
  <c r="F816" i="7"/>
  <c r="K815" i="7"/>
  <c r="F815" i="7"/>
  <c r="K814" i="7"/>
  <c r="F814" i="7"/>
  <c r="K813" i="7"/>
  <c r="F813" i="7"/>
  <c r="K812" i="7"/>
  <c r="F812" i="7"/>
  <c r="K811" i="7"/>
  <c r="F811" i="7"/>
  <c r="K810" i="7"/>
  <c r="F810" i="7"/>
  <c r="K809" i="7"/>
  <c r="F809" i="7"/>
  <c r="K808" i="7"/>
  <c r="F808" i="7"/>
  <c r="K807" i="7"/>
  <c r="F807" i="7"/>
  <c r="K806" i="7"/>
  <c r="F806" i="7"/>
  <c r="K805" i="7"/>
  <c r="F805" i="7"/>
  <c r="K804" i="7"/>
  <c r="F804" i="7"/>
  <c r="K803" i="7"/>
  <c r="F803" i="7"/>
  <c r="K802" i="7"/>
  <c r="F802" i="7"/>
  <c r="K801" i="7"/>
  <c r="F801" i="7"/>
  <c r="K800" i="7"/>
  <c r="F800" i="7"/>
  <c r="J799" i="7"/>
  <c r="I799" i="7"/>
  <c r="G799" i="7"/>
  <c r="K799" i="7" s="1"/>
  <c r="K798" i="7"/>
  <c r="F798" i="7"/>
  <c r="K797" i="7"/>
  <c r="F797" i="7"/>
  <c r="K796" i="7"/>
  <c r="F796" i="7"/>
  <c r="K795" i="7"/>
  <c r="F795" i="7"/>
  <c r="K794" i="7"/>
  <c r="F794" i="7"/>
  <c r="K793" i="7"/>
  <c r="F793" i="7"/>
  <c r="K792" i="7"/>
  <c r="F792" i="7"/>
  <c r="K791" i="7"/>
  <c r="F791" i="7"/>
  <c r="K790" i="7"/>
  <c r="F790" i="7"/>
  <c r="K789" i="7"/>
  <c r="F789" i="7"/>
  <c r="K788" i="7"/>
  <c r="F788" i="7"/>
  <c r="K787" i="7"/>
  <c r="F787" i="7"/>
  <c r="K786" i="7"/>
  <c r="F786" i="7"/>
  <c r="K785" i="7"/>
  <c r="F785" i="7"/>
  <c r="K784" i="7"/>
  <c r="F784" i="7"/>
  <c r="K783" i="7"/>
  <c r="F783" i="7"/>
  <c r="K782" i="7"/>
  <c r="F782" i="7"/>
  <c r="K781" i="7"/>
  <c r="F781" i="7"/>
  <c r="K780" i="7"/>
  <c r="F780" i="7"/>
  <c r="K779" i="7"/>
  <c r="F779" i="7"/>
  <c r="K778" i="7"/>
  <c r="F778" i="7"/>
  <c r="K777" i="7"/>
  <c r="F777" i="7"/>
  <c r="K776" i="7"/>
  <c r="F776" i="7"/>
  <c r="K775" i="7"/>
  <c r="F775" i="7"/>
  <c r="K774" i="7"/>
  <c r="F774" i="7"/>
  <c r="K773" i="7"/>
  <c r="F773" i="7"/>
  <c r="J772" i="7"/>
  <c r="I772" i="7"/>
  <c r="G772" i="7"/>
  <c r="K772" i="7" s="1"/>
  <c r="F772" i="7"/>
  <c r="J771" i="7"/>
  <c r="I771" i="7"/>
  <c r="G771" i="7"/>
  <c r="K771" i="7" s="1"/>
  <c r="F771" i="7"/>
  <c r="J770" i="7"/>
  <c r="I770" i="7"/>
  <c r="G770" i="7"/>
  <c r="K770" i="7" s="1"/>
  <c r="J769" i="7"/>
  <c r="I769" i="7"/>
  <c r="G769" i="7"/>
  <c r="K769" i="7" s="1"/>
  <c r="F769" i="7"/>
  <c r="J768" i="7"/>
  <c r="I768" i="7"/>
  <c r="G768" i="7"/>
  <c r="K768" i="7" s="1"/>
  <c r="F768" i="7"/>
  <c r="J767" i="7"/>
  <c r="I767" i="7"/>
  <c r="G767" i="7"/>
  <c r="F767" i="7" s="1"/>
  <c r="J766" i="7"/>
  <c r="I766" i="7"/>
  <c r="G766" i="7"/>
  <c r="K766" i="7" s="1"/>
  <c r="J765" i="7"/>
  <c r="I765" i="7"/>
  <c r="G765" i="7"/>
  <c r="F765" i="7" s="1"/>
  <c r="J764" i="7"/>
  <c r="I764" i="7"/>
  <c r="G764" i="7"/>
  <c r="J763" i="7"/>
  <c r="I763" i="7"/>
  <c r="G763" i="7"/>
  <c r="F763" i="7"/>
  <c r="J762" i="7"/>
  <c r="I762" i="7"/>
  <c r="G762" i="7"/>
  <c r="K762" i="7" s="1"/>
  <c r="J761" i="7"/>
  <c r="I761" i="7"/>
  <c r="G761" i="7"/>
  <c r="K761" i="7" s="1"/>
  <c r="F761" i="7"/>
  <c r="J760" i="7"/>
  <c r="I760" i="7"/>
  <c r="G760" i="7"/>
  <c r="F760" i="7" s="1"/>
  <c r="J759" i="7"/>
  <c r="I759" i="7"/>
  <c r="G759" i="7"/>
  <c r="F759" i="7" s="1"/>
  <c r="J758" i="7"/>
  <c r="I758" i="7"/>
  <c r="G758" i="7"/>
  <c r="K758" i="7" s="1"/>
  <c r="J757" i="7"/>
  <c r="I757" i="7"/>
  <c r="G757" i="7"/>
  <c r="K757" i="7" s="1"/>
  <c r="J756" i="7"/>
  <c r="I756" i="7"/>
  <c r="G756" i="7"/>
  <c r="F756" i="7"/>
  <c r="J755" i="7"/>
  <c r="I755" i="7"/>
  <c r="G755" i="7"/>
  <c r="K755" i="7" s="1"/>
  <c r="F755" i="7"/>
  <c r="J754" i="7"/>
  <c r="I754" i="7"/>
  <c r="G754" i="7"/>
  <c r="J753" i="7"/>
  <c r="K753" i="7" s="1"/>
  <c r="I753" i="7"/>
  <c r="G753" i="7"/>
  <c r="F753" i="7"/>
  <c r="J752" i="7"/>
  <c r="I752" i="7"/>
  <c r="G752" i="7"/>
  <c r="J751" i="7"/>
  <c r="I751" i="7"/>
  <c r="G751" i="7"/>
  <c r="K751" i="7" s="1"/>
  <c r="J750" i="7"/>
  <c r="I750" i="7"/>
  <c r="G750" i="7"/>
  <c r="J749" i="7"/>
  <c r="I749" i="7"/>
  <c r="G749" i="7"/>
  <c r="K749" i="7" s="1"/>
  <c r="F749" i="7"/>
  <c r="J748" i="7"/>
  <c r="I748" i="7"/>
  <c r="G748" i="7"/>
  <c r="K748" i="7" s="1"/>
  <c r="F748" i="7"/>
  <c r="J747" i="7"/>
  <c r="I747" i="7"/>
  <c r="G747" i="7"/>
  <c r="F747" i="7"/>
  <c r="J746" i="7"/>
  <c r="I746" i="7"/>
  <c r="G746" i="7"/>
  <c r="J745" i="7"/>
  <c r="I745" i="7"/>
  <c r="G745" i="7"/>
  <c r="K745" i="7" s="1"/>
  <c r="F745" i="7"/>
  <c r="J744" i="7"/>
  <c r="I744" i="7"/>
  <c r="G744" i="7"/>
  <c r="F744" i="7"/>
  <c r="K743" i="7"/>
  <c r="F743" i="7"/>
  <c r="K742" i="7"/>
  <c r="F742" i="7"/>
  <c r="K741" i="7"/>
  <c r="F741" i="7"/>
  <c r="K740" i="7"/>
  <c r="F740" i="7"/>
  <c r="K739" i="7"/>
  <c r="F739" i="7"/>
  <c r="K738" i="7"/>
  <c r="F738" i="7"/>
  <c r="K737" i="7"/>
  <c r="F737" i="7"/>
  <c r="K736" i="7"/>
  <c r="F736" i="7"/>
  <c r="K735" i="7"/>
  <c r="F735" i="7"/>
  <c r="K734" i="7"/>
  <c r="F734" i="7"/>
  <c r="K733" i="7"/>
  <c r="F733" i="7"/>
  <c r="K732" i="7"/>
  <c r="F732" i="7"/>
  <c r="K731" i="7"/>
  <c r="F731" i="7"/>
  <c r="K730" i="7"/>
  <c r="F730" i="7"/>
  <c r="K729" i="7"/>
  <c r="F729" i="7"/>
  <c r="K728" i="7"/>
  <c r="F728" i="7"/>
  <c r="J727" i="7"/>
  <c r="I727" i="7"/>
  <c r="G727" i="7"/>
  <c r="G726" i="7"/>
  <c r="K726" i="7" s="1"/>
  <c r="G725" i="7"/>
  <c r="K725" i="7" s="1"/>
  <c r="F725" i="7"/>
  <c r="G724" i="7"/>
  <c r="K724" i="7" s="1"/>
  <c r="G723" i="7"/>
  <c r="K723" i="7" s="1"/>
  <c r="F723" i="7"/>
  <c r="K722" i="7"/>
  <c r="G722" i="7"/>
  <c r="F722" i="7"/>
  <c r="G721" i="7"/>
  <c r="K721" i="7" s="1"/>
  <c r="F721" i="7"/>
  <c r="G720" i="7"/>
  <c r="K720" i="7" s="1"/>
  <c r="F720" i="7"/>
  <c r="G719" i="7"/>
  <c r="K719" i="7" s="1"/>
  <c r="F719" i="7"/>
  <c r="G718" i="7"/>
  <c r="K718" i="7" s="1"/>
  <c r="G717" i="7"/>
  <c r="K717" i="7" s="1"/>
  <c r="F717" i="7"/>
  <c r="G716" i="7"/>
  <c r="K716" i="7" s="1"/>
  <c r="K715" i="7"/>
  <c r="G715" i="7"/>
  <c r="F715" i="7" s="1"/>
  <c r="G714" i="7"/>
  <c r="K714" i="7" s="1"/>
  <c r="J713" i="7"/>
  <c r="I713" i="7"/>
  <c r="G713" i="7"/>
  <c r="F713" i="7"/>
  <c r="J712" i="7"/>
  <c r="I712" i="7"/>
  <c r="G712" i="7"/>
  <c r="J711" i="7"/>
  <c r="I711" i="7"/>
  <c r="G711" i="7"/>
  <c r="K711" i="7" s="1"/>
  <c r="F711" i="7"/>
  <c r="J710" i="7"/>
  <c r="I710" i="7"/>
  <c r="G710" i="7"/>
  <c r="F710" i="7"/>
  <c r="J709" i="7"/>
  <c r="I709" i="7"/>
  <c r="G709" i="7"/>
  <c r="J708" i="7"/>
  <c r="I708" i="7"/>
  <c r="G708" i="7"/>
  <c r="F708" i="7"/>
  <c r="J707" i="7"/>
  <c r="I707" i="7"/>
  <c r="G707" i="7"/>
  <c r="F707" i="7"/>
  <c r="J706" i="7"/>
  <c r="I706" i="7"/>
  <c r="G706" i="7"/>
  <c r="F706" i="7" s="1"/>
  <c r="J705" i="7"/>
  <c r="I705" i="7"/>
  <c r="G705" i="7"/>
  <c r="F705" i="7"/>
  <c r="J704" i="7"/>
  <c r="I704" i="7"/>
  <c r="G704" i="7"/>
  <c r="K704" i="7" s="1"/>
  <c r="F704" i="7"/>
  <c r="J703" i="7"/>
  <c r="I703" i="7"/>
  <c r="G703" i="7"/>
  <c r="F703" i="7"/>
  <c r="J702" i="7"/>
  <c r="K702" i="7" s="1"/>
  <c r="I702" i="7"/>
  <c r="G702" i="7"/>
  <c r="F702" i="7"/>
  <c r="J701" i="7"/>
  <c r="I701" i="7"/>
  <c r="G701" i="7"/>
  <c r="K701" i="7" s="1"/>
  <c r="F701" i="7"/>
  <c r="J700" i="7"/>
  <c r="I700" i="7"/>
  <c r="G700" i="7"/>
  <c r="F700" i="7"/>
  <c r="J699" i="7"/>
  <c r="I699" i="7"/>
  <c r="G699" i="7"/>
  <c r="K699" i="7" s="1"/>
  <c r="F699" i="7"/>
  <c r="J698" i="7"/>
  <c r="I698" i="7"/>
  <c r="G698" i="7"/>
  <c r="K698" i="7" s="1"/>
  <c r="F698" i="7"/>
  <c r="K697" i="7"/>
  <c r="F697" i="7"/>
  <c r="K696" i="7"/>
  <c r="F696" i="7"/>
  <c r="J695" i="7"/>
  <c r="I695" i="7"/>
  <c r="G695" i="7"/>
  <c r="F695" i="7" s="1"/>
  <c r="J694" i="7"/>
  <c r="I694" i="7"/>
  <c r="G694" i="7"/>
  <c r="K694" i="7" s="1"/>
  <c r="F694" i="7"/>
  <c r="J693" i="7"/>
  <c r="I693" i="7"/>
  <c r="G693" i="7"/>
  <c r="F693" i="7" s="1"/>
  <c r="J692" i="7"/>
  <c r="I692" i="7"/>
  <c r="G692" i="7"/>
  <c r="J691" i="7"/>
  <c r="I691" i="7"/>
  <c r="G691" i="7"/>
  <c r="K691" i="7" s="1"/>
  <c r="F691" i="7"/>
  <c r="J690" i="7"/>
  <c r="I690" i="7"/>
  <c r="G690" i="7"/>
  <c r="K690" i="7" s="1"/>
  <c r="J689" i="7"/>
  <c r="K689" i="7" s="1"/>
  <c r="I689" i="7"/>
  <c r="G689" i="7"/>
  <c r="F689" i="7"/>
  <c r="J688" i="7"/>
  <c r="I688" i="7"/>
  <c r="G688" i="7"/>
  <c r="F688" i="7"/>
  <c r="J687" i="7"/>
  <c r="I687" i="7"/>
  <c r="G687" i="7"/>
  <c r="F687" i="7"/>
  <c r="J686" i="7"/>
  <c r="I686" i="7"/>
  <c r="G686" i="7"/>
  <c r="F686" i="7" s="1"/>
  <c r="J685" i="7"/>
  <c r="I685" i="7"/>
  <c r="G685" i="7"/>
  <c r="F685" i="7"/>
  <c r="J684" i="7"/>
  <c r="I684" i="7"/>
  <c r="G684" i="7"/>
  <c r="K684" i="7" s="1"/>
  <c r="J683" i="7"/>
  <c r="I683" i="7"/>
  <c r="G683" i="7"/>
  <c r="J682" i="7"/>
  <c r="I682" i="7"/>
  <c r="G682" i="7"/>
  <c r="F682" i="7"/>
  <c r="J681" i="7"/>
  <c r="I681" i="7"/>
  <c r="G681" i="7"/>
  <c r="F681" i="7" s="1"/>
  <c r="K680" i="7"/>
  <c r="F680" i="7"/>
  <c r="J679" i="7"/>
  <c r="I679" i="7"/>
  <c r="G679" i="7"/>
  <c r="K679" i="7" s="1"/>
  <c r="F679" i="7"/>
  <c r="J678" i="7"/>
  <c r="I678" i="7"/>
  <c r="G678" i="7"/>
  <c r="K678" i="7" s="1"/>
  <c r="F678" i="7"/>
  <c r="J677" i="7"/>
  <c r="K677" i="7" s="1"/>
  <c r="I677" i="7"/>
  <c r="G677" i="7"/>
  <c r="F677" i="7" s="1"/>
  <c r="J676" i="7"/>
  <c r="I676" i="7"/>
  <c r="G676" i="7"/>
  <c r="K676" i="7" s="1"/>
  <c r="K675" i="7"/>
  <c r="F675" i="7"/>
  <c r="J674" i="7"/>
  <c r="I674" i="7"/>
  <c r="G674" i="7"/>
  <c r="F674" i="7" s="1"/>
  <c r="K673" i="7"/>
  <c r="F673" i="7"/>
  <c r="K672" i="7"/>
  <c r="F672" i="7"/>
  <c r="J671" i="7"/>
  <c r="I671" i="7"/>
  <c r="G671" i="7"/>
  <c r="F671" i="7" s="1"/>
  <c r="J670" i="7"/>
  <c r="I670" i="7"/>
  <c r="G670" i="7"/>
  <c r="F670" i="7"/>
  <c r="J669" i="7"/>
  <c r="I669" i="7"/>
  <c r="G669" i="7"/>
  <c r="J668" i="7"/>
  <c r="I668" i="7"/>
  <c r="G668" i="7"/>
  <c r="K668" i="7" s="1"/>
  <c r="J667" i="7"/>
  <c r="I667" i="7"/>
  <c r="G667" i="7"/>
  <c r="F667" i="7" s="1"/>
  <c r="K666" i="7"/>
  <c r="F666" i="7"/>
  <c r="J665" i="7"/>
  <c r="I665" i="7"/>
  <c r="G665" i="7"/>
  <c r="J664" i="7"/>
  <c r="I664" i="7"/>
  <c r="G664" i="7"/>
  <c r="K664" i="7" s="1"/>
  <c r="F664" i="7"/>
  <c r="J663" i="7"/>
  <c r="I663" i="7"/>
  <c r="G663" i="7"/>
  <c r="K663" i="7" s="1"/>
  <c r="F663" i="7"/>
  <c r="J662" i="7"/>
  <c r="I662" i="7"/>
  <c r="G662" i="7"/>
  <c r="F662" i="7" s="1"/>
  <c r="K661" i="7"/>
  <c r="F661" i="7"/>
  <c r="J660" i="7"/>
  <c r="I660" i="7"/>
  <c r="G660" i="7"/>
  <c r="F660" i="7"/>
  <c r="J659" i="7"/>
  <c r="I659" i="7"/>
  <c r="G659" i="7"/>
  <c r="K659" i="7" s="1"/>
  <c r="F659" i="7"/>
  <c r="J658" i="7"/>
  <c r="I658" i="7"/>
  <c r="G658" i="7"/>
  <c r="F658" i="7" s="1"/>
  <c r="J657" i="7"/>
  <c r="I657" i="7"/>
  <c r="G657" i="7"/>
  <c r="J656" i="7"/>
  <c r="I656" i="7"/>
  <c r="G656" i="7"/>
  <c r="K656" i="7" s="1"/>
  <c r="F656" i="7"/>
  <c r="J655" i="7"/>
  <c r="I655" i="7"/>
  <c r="G655" i="7"/>
  <c r="F655" i="7" s="1"/>
  <c r="J654" i="7"/>
  <c r="I654" i="7"/>
  <c r="G654" i="7"/>
  <c r="F654" i="7" s="1"/>
  <c r="J653" i="7"/>
  <c r="I653" i="7"/>
  <c r="G653" i="7"/>
  <c r="K653" i="7" s="1"/>
  <c r="F653" i="7"/>
  <c r="J652" i="7"/>
  <c r="I652" i="7"/>
  <c r="K652" i="7" s="1"/>
  <c r="G652" i="7"/>
  <c r="F652" i="7" s="1"/>
  <c r="J651" i="7"/>
  <c r="I651" i="7"/>
  <c r="G651" i="7"/>
  <c r="K651" i="7" s="1"/>
  <c r="F651" i="7"/>
  <c r="J650" i="7"/>
  <c r="I650" i="7"/>
  <c r="G650" i="7"/>
  <c r="F650" i="7" s="1"/>
  <c r="J649" i="7"/>
  <c r="I649" i="7"/>
  <c r="G649" i="7"/>
  <c r="F649" i="7" s="1"/>
  <c r="J648" i="7"/>
  <c r="I648" i="7"/>
  <c r="G648" i="7"/>
  <c r="F648" i="7" s="1"/>
  <c r="J647" i="7"/>
  <c r="I647" i="7"/>
  <c r="G647" i="7"/>
  <c r="F647" i="7"/>
  <c r="J646" i="7"/>
  <c r="I646" i="7"/>
  <c r="G646" i="7"/>
  <c r="F646" i="7" s="1"/>
  <c r="J645" i="7"/>
  <c r="I645" i="7"/>
  <c r="G645" i="7"/>
  <c r="F645" i="7"/>
  <c r="K644" i="7"/>
  <c r="F644" i="7"/>
  <c r="J643" i="7"/>
  <c r="I643" i="7"/>
  <c r="G643" i="7"/>
  <c r="F643" i="7"/>
  <c r="J642" i="7"/>
  <c r="I642" i="7"/>
  <c r="G642" i="7"/>
  <c r="K641" i="7"/>
  <c r="F641" i="7"/>
  <c r="J640" i="7"/>
  <c r="I640" i="7"/>
  <c r="G640" i="7"/>
  <c r="F640" i="7" s="1"/>
  <c r="K639" i="7"/>
  <c r="F639" i="7"/>
  <c r="J638" i="7"/>
  <c r="I638" i="7"/>
  <c r="G638" i="7"/>
  <c r="F638" i="7" s="1"/>
  <c r="K637" i="7"/>
  <c r="F637" i="7"/>
  <c r="K636" i="7"/>
  <c r="F636" i="7"/>
  <c r="J635" i="7"/>
  <c r="I635" i="7"/>
  <c r="G635" i="7"/>
  <c r="K635" i="7" s="1"/>
  <c r="F635" i="7"/>
  <c r="K634" i="7"/>
  <c r="F634" i="7"/>
  <c r="K633" i="7"/>
  <c r="F633" i="7"/>
  <c r="K632" i="7"/>
  <c r="F632" i="7"/>
  <c r="K631" i="7"/>
  <c r="F631" i="7"/>
  <c r="K630" i="7"/>
  <c r="F630" i="7"/>
  <c r="K629" i="7"/>
  <c r="F629" i="7"/>
  <c r="K628" i="7"/>
  <c r="F628" i="7"/>
  <c r="K627" i="7"/>
  <c r="F627" i="7"/>
  <c r="K626" i="7"/>
  <c r="F626" i="7"/>
  <c r="K625" i="7"/>
  <c r="F625" i="7"/>
  <c r="K624" i="7"/>
  <c r="F624" i="7"/>
  <c r="K623" i="7"/>
  <c r="F623" i="7"/>
  <c r="K622" i="7"/>
  <c r="F622" i="7"/>
  <c r="K621" i="7"/>
  <c r="F621" i="7"/>
  <c r="K620" i="7"/>
  <c r="F620" i="7"/>
  <c r="K619" i="7"/>
  <c r="F619" i="7"/>
  <c r="K618" i="7"/>
  <c r="F618" i="7"/>
  <c r="K617" i="7"/>
  <c r="F617" i="7"/>
  <c r="K616" i="7"/>
  <c r="F616" i="7"/>
  <c r="K615" i="7"/>
  <c r="F615" i="7"/>
  <c r="K614" i="7"/>
  <c r="F614" i="7"/>
  <c r="K613" i="7"/>
  <c r="F613" i="7"/>
  <c r="K612" i="7"/>
  <c r="F612" i="7"/>
  <c r="K611" i="7"/>
  <c r="F611" i="7"/>
  <c r="K610" i="7"/>
  <c r="F610" i="7"/>
  <c r="K609" i="7"/>
  <c r="F609" i="7"/>
  <c r="K608" i="7"/>
  <c r="F608" i="7"/>
  <c r="K607" i="7"/>
  <c r="F607" i="7"/>
  <c r="K606" i="7"/>
  <c r="F606" i="7"/>
  <c r="K605" i="7"/>
  <c r="F605" i="7"/>
  <c r="K604" i="7"/>
  <c r="F604" i="7"/>
  <c r="K603" i="7"/>
  <c r="F603" i="7"/>
  <c r="K602" i="7"/>
  <c r="F602" i="7"/>
  <c r="K601" i="7"/>
  <c r="F601" i="7"/>
  <c r="K600" i="7"/>
  <c r="F600" i="7"/>
  <c r="K599" i="7"/>
  <c r="F599" i="7"/>
  <c r="K598" i="7"/>
  <c r="F598" i="7"/>
  <c r="K597" i="7"/>
  <c r="F597" i="7"/>
  <c r="K596" i="7"/>
  <c r="F596" i="7"/>
  <c r="K595" i="7"/>
  <c r="F595" i="7"/>
  <c r="K594" i="7"/>
  <c r="F594" i="7"/>
  <c r="K593" i="7"/>
  <c r="F593" i="7"/>
  <c r="K592" i="7"/>
  <c r="F592" i="7"/>
  <c r="K591" i="7"/>
  <c r="F591" i="7"/>
  <c r="K590" i="7"/>
  <c r="F590" i="7"/>
  <c r="K589" i="7"/>
  <c r="F589" i="7"/>
  <c r="K588" i="7"/>
  <c r="F588" i="7"/>
  <c r="K587" i="7"/>
  <c r="F587" i="7"/>
  <c r="K586" i="7"/>
  <c r="F586" i="7"/>
  <c r="K585" i="7"/>
  <c r="F585" i="7"/>
  <c r="K584" i="7"/>
  <c r="F584" i="7"/>
  <c r="K583" i="7"/>
  <c r="F583" i="7"/>
  <c r="K582" i="7"/>
  <c r="F582" i="7"/>
  <c r="K581" i="7"/>
  <c r="F581" i="7"/>
  <c r="K580" i="7"/>
  <c r="F580" i="7"/>
  <c r="K579" i="7"/>
  <c r="F579" i="7"/>
  <c r="K578" i="7"/>
  <c r="F578" i="7"/>
  <c r="K577" i="7"/>
  <c r="F577" i="7"/>
  <c r="K576" i="7"/>
  <c r="F576" i="7"/>
  <c r="K575" i="7"/>
  <c r="F575" i="7"/>
  <c r="K574" i="7"/>
  <c r="F574" i="7"/>
  <c r="K573" i="7"/>
  <c r="F573" i="7"/>
  <c r="K572" i="7"/>
  <c r="F572" i="7"/>
  <c r="K571" i="7"/>
  <c r="F571" i="7"/>
  <c r="K570" i="7"/>
  <c r="F570" i="7"/>
  <c r="K569" i="7"/>
  <c r="F569" i="7"/>
  <c r="K568" i="7"/>
  <c r="F568" i="7"/>
  <c r="K567" i="7"/>
  <c r="F567" i="7"/>
  <c r="K566" i="7"/>
  <c r="F566" i="7"/>
  <c r="K565" i="7"/>
  <c r="F565" i="7"/>
  <c r="K564" i="7"/>
  <c r="F564" i="7"/>
  <c r="K563" i="7"/>
  <c r="F563" i="7"/>
  <c r="K562" i="7"/>
  <c r="F562" i="7"/>
  <c r="K561" i="7"/>
  <c r="F561" i="7"/>
  <c r="K560" i="7"/>
  <c r="F560" i="7"/>
  <c r="K559" i="7"/>
  <c r="F559" i="7"/>
  <c r="K558" i="7"/>
  <c r="F558" i="7"/>
  <c r="K557" i="7"/>
  <c r="F557" i="7"/>
  <c r="K556" i="7"/>
  <c r="F556" i="7"/>
  <c r="K555" i="7"/>
  <c r="F555" i="7"/>
  <c r="K554" i="7"/>
  <c r="F554" i="7"/>
  <c r="K553" i="7"/>
  <c r="F553" i="7"/>
  <c r="K552" i="7"/>
  <c r="F552" i="7"/>
  <c r="K551" i="7"/>
  <c r="F551" i="7"/>
  <c r="K550" i="7"/>
  <c r="F550" i="7"/>
  <c r="K549" i="7"/>
  <c r="F549" i="7"/>
  <c r="K548" i="7"/>
  <c r="F548" i="7"/>
  <c r="K547" i="7"/>
  <c r="F547" i="7"/>
  <c r="K546" i="7"/>
  <c r="F546" i="7"/>
  <c r="K545" i="7"/>
  <c r="F545" i="7"/>
  <c r="K544" i="7"/>
  <c r="F544" i="7"/>
  <c r="K543" i="7"/>
  <c r="F543" i="7"/>
  <c r="K542" i="7"/>
  <c r="F542" i="7"/>
  <c r="K541" i="7"/>
  <c r="F541" i="7"/>
  <c r="K540" i="7"/>
  <c r="F540" i="7"/>
  <c r="K539" i="7"/>
  <c r="F539" i="7"/>
  <c r="K538" i="7"/>
  <c r="F538" i="7"/>
  <c r="K537" i="7"/>
  <c r="F537" i="7"/>
  <c r="K536" i="7"/>
  <c r="F536" i="7"/>
  <c r="K535" i="7"/>
  <c r="F535" i="7"/>
  <c r="K534" i="7"/>
  <c r="F534" i="7"/>
  <c r="K533" i="7"/>
  <c r="F533" i="7"/>
  <c r="K532" i="7"/>
  <c r="F532" i="7"/>
  <c r="K531" i="7"/>
  <c r="F531" i="7"/>
  <c r="K530" i="7"/>
  <c r="F530" i="7"/>
  <c r="K529" i="7"/>
  <c r="F529" i="7"/>
  <c r="K528" i="7"/>
  <c r="F528" i="7"/>
  <c r="K527" i="7"/>
  <c r="F527" i="7"/>
  <c r="K526" i="7"/>
  <c r="F526" i="7"/>
  <c r="K525" i="7"/>
  <c r="F525" i="7"/>
  <c r="K524" i="7"/>
  <c r="F524" i="7"/>
  <c r="K523" i="7"/>
  <c r="F523" i="7"/>
  <c r="K522" i="7"/>
  <c r="F522" i="7"/>
  <c r="K521" i="7"/>
  <c r="F521" i="7"/>
  <c r="K520" i="7"/>
  <c r="F520" i="7"/>
  <c r="K519" i="7"/>
  <c r="F519" i="7"/>
  <c r="K518" i="7"/>
  <c r="F518" i="7"/>
  <c r="K517" i="7"/>
  <c r="F517" i="7"/>
  <c r="K516" i="7"/>
  <c r="F516" i="7"/>
  <c r="K515" i="7"/>
  <c r="F515" i="7"/>
  <c r="K514" i="7"/>
  <c r="F514" i="7"/>
  <c r="K513" i="7"/>
  <c r="F513" i="7"/>
  <c r="K512" i="7"/>
  <c r="F512" i="7"/>
  <c r="K511" i="7"/>
  <c r="F511" i="7"/>
  <c r="K510" i="7"/>
  <c r="F510" i="7"/>
  <c r="K509" i="7"/>
  <c r="F509" i="7"/>
  <c r="K508" i="7"/>
  <c r="F508" i="7"/>
  <c r="K507" i="7"/>
  <c r="F507" i="7"/>
  <c r="K506" i="7"/>
  <c r="F506" i="7"/>
  <c r="K505" i="7"/>
  <c r="F505" i="7"/>
  <c r="K504" i="7"/>
  <c r="F504" i="7"/>
  <c r="K503" i="7"/>
  <c r="F503" i="7"/>
  <c r="K502" i="7"/>
  <c r="F502" i="7"/>
  <c r="K501" i="7"/>
  <c r="F501" i="7"/>
  <c r="K500" i="7"/>
  <c r="F500" i="7"/>
  <c r="K499" i="7"/>
  <c r="F499" i="7"/>
  <c r="K498" i="7"/>
  <c r="F498" i="7"/>
  <c r="K497" i="7"/>
  <c r="F497" i="7"/>
  <c r="K496" i="7"/>
  <c r="F496" i="7"/>
  <c r="K495" i="7"/>
  <c r="F495" i="7"/>
  <c r="K494" i="7"/>
  <c r="F494" i="7"/>
  <c r="K493" i="7"/>
  <c r="F493" i="7"/>
  <c r="K492" i="7"/>
  <c r="F492" i="7"/>
  <c r="K491" i="7"/>
  <c r="F491" i="7"/>
  <c r="K490" i="7"/>
  <c r="F490" i="7"/>
  <c r="K489" i="7"/>
  <c r="F489" i="7"/>
  <c r="K488" i="7"/>
  <c r="F488" i="7"/>
  <c r="K487" i="7"/>
  <c r="F487" i="7"/>
  <c r="K486" i="7"/>
  <c r="F486" i="7"/>
  <c r="K485" i="7"/>
  <c r="F485" i="7"/>
  <c r="K484" i="7"/>
  <c r="F484" i="7"/>
  <c r="K483" i="7"/>
  <c r="F483" i="7"/>
  <c r="K482" i="7"/>
  <c r="F482" i="7"/>
  <c r="K481" i="7"/>
  <c r="F481" i="7"/>
  <c r="K480" i="7"/>
  <c r="F480" i="7"/>
  <c r="K479" i="7"/>
  <c r="F479" i="7"/>
  <c r="K478" i="7"/>
  <c r="F478" i="7"/>
  <c r="K477" i="7"/>
  <c r="F477" i="7"/>
  <c r="K476" i="7"/>
  <c r="F476" i="7"/>
  <c r="K475" i="7"/>
  <c r="F475" i="7"/>
  <c r="K474" i="7"/>
  <c r="F474" i="7"/>
  <c r="K473" i="7"/>
  <c r="F473" i="7"/>
  <c r="K472" i="7"/>
  <c r="F472" i="7"/>
  <c r="K471" i="7"/>
  <c r="F471" i="7"/>
  <c r="K470" i="7"/>
  <c r="F470" i="7"/>
  <c r="K469" i="7"/>
  <c r="F469" i="7"/>
  <c r="K468" i="7"/>
  <c r="F468" i="7"/>
  <c r="K467" i="7"/>
  <c r="F467" i="7"/>
  <c r="K466" i="7"/>
  <c r="F466" i="7"/>
  <c r="K465" i="7"/>
  <c r="F465" i="7"/>
  <c r="K464" i="7"/>
  <c r="F464" i="7"/>
  <c r="K463" i="7"/>
  <c r="F463" i="7"/>
  <c r="K462" i="7"/>
  <c r="F462" i="7"/>
  <c r="K461" i="7"/>
  <c r="F461" i="7"/>
  <c r="K460" i="7"/>
  <c r="F460" i="7"/>
  <c r="K459" i="7"/>
  <c r="F459" i="7"/>
  <c r="K458" i="7"/>
  <c r="F458" i="7"/>
  <c r="K457" i="7"/>
  <c r="F457" i="7"/>
  <c r="K456" i="7"/>
  <c r="F456" i="7"/>
  <c r="K455" i="7"/>
  <c r="F455" i="7"/>
  <c r="K454" i="7"/>
  <c r="F454" i="7"/>
  <c r="K453" i="7"/>
  <c r="F453" i="7"/>
  <c r="K452" i="7"/>
  <c r="F452" i="7"/>
  <c r="K451" i="7"/>
  <c r="F451" i="7"/>
  <c r="K450" i="7"/>
  <c r="F450" i="7"/>
  <c r="K449" i="7"/>
  <c r="F449" i="7"/>
  <c r="K448" i="7"/>
  <c r="F448" i="7"/>
  <c r="K447" i="7"/>
  <c r="F447" i="7"/>
  <c r="K446" i="7"/>
  <c r="F446" i="7"/>
  <c r="K445" i="7"/>
  <c r="F445" i="7"/>
  <c r="K444" i="7"/>
  <c r="F444" i="7"/>
  <c r="K443" i="7"/>
  <c r="F443" i="7"/>
  <c r="K442" i="7"/>
  <c r="F442" i="7"/>
  <c r="K441" i="7"/>
  <c r="F441" i="7"/>
  <c r="K440" i="7"/>
  <c r="F440" i="7"/>
  <c r="K439" i="7"/>
  <c r="F439" i="7"/>
  <c r="K438" i="7"/>
  <c r="F438" i="7"/>
  <c r="K437" i="7"/>
  <c r="F437" i="7"/>
  <c r="K436" i="7"/>
  <c r="F436" i="7"/>
  <c r="K435" i="7"/>
  <c r="F435" i="7"/>
  <c r="K434" i="7"/>
  <c r="F434" i="7"/>
  <c r="K433" i="7"/>
  <c r="F433" i="7"/>
  <c r="K432" i="7"/>
  <c r="F432" i="7"/>
  <c r="K431" i="7"/>
  <c r="F431" i="7"/>
  <c r="K430" i="7"/>
  <c r="F430" i="7"/>
  <c r="K429" i="7"/>
  <c r="F429" i="7"/>
  <c r="K428" i="7"/>
  <c r="F428" i="7"/>
  <c r="K427" i="7"/>
  <c r="F427" i="7"/>
  <c r="K426" i="7"/>
  <c r="F426" i="7"/>
  <c r="K425" i="7"/>
  <c r="F425" i="7"/>
  <c r="J424" i="7"/>
  <c r="I424" i="7"/>
  <c r="G424" i="7"/>
  <c r="K424" i="7" s="1"/>
  <c r="F424" i="7"/>
  <c r="J423" i="7"/>
  <c r="I423" i="7"/>
  <c r="G423" i="7"/>
  <c r="F423" i="7" s="1"/>
  <c r="J422" i="7"/>
  <c r="I422" i="7"/>
  <c r="G422" i="7"/>
  <c r="K422" i="7" s="1"/>
  <c r="F422" i="7"/>
  <c r="J421" i="7"/>
  <c r="I421" i="7"/>
  <c r="G421" i="7"/>
  <c r="F421" i="7"/>
  <c r="K420" i="7"/>
  <c r="F420" i="7"/>
  <c r="K419" i="7"/>
  <c r="F419" i="7"/>
  <c r="K418" i="7"/>
  <c r="F418" i="7"/>
  <c r="K417" i="7"/>
  <c r="F417" i="7"/>
  <c r="K416" i="7"/>
  <c r="F416" i="7"/>
  <c r="K415" i="7"/>
  <c r="F415" i="7"/>
  <c r="K414" i="7"/>
  <c r="F414" i="7"/>
  <c r="K413" i="7"/>
  <c r="F413" i="7"/>
  <c r="K412" i="7"/>
  <c r="F412" i="7"/>
  <c r="K411" i="7"/>
  <c r="F411" i="7"/>
  <c r="K410" i="7"/>
  <c r="F410" i="7"/>
  <c r="K409" i="7"/>
  <c r="F409" i="7"/>
  <c r="K408" i="7"/>
  <c r="F408" i="7"/>
  <c r="K407" i="7"/>
  <c r="F407" i="7"/>
  <c r="K406" i="7"/>
  <c r="F406" i="7"/>
  <c r="K405" i="7"/>
  <c r="F405" i="7"/>
  <c r="K404" i="7"/>
  <c r="F404" i="7"/>
  <c r="J403" i="7"/>
  <c r="I403" i="7"/>
  <c r="G403" i="7"/>
  <c r="K403" i="7" s="1"/>
  <c r="J402" i="7"/>
  <c r="I402" i="7"/>
  <c r="G402" i="7"/>
  <c r="F402" i="7" s="1"/>
  <c r="J401" i="7"/>
  <c r="I401" i="7"/>
  <c r="G401" i="7"/>
  <c r="K401" i="7" s="1"/>
  <c r="F401" i="7"/>
  <c r="J400" i="7"/>
  <c r="I400" i="7"/>
  <c r="G400" i="7"/>
  <c r="F400" i="7"/>
  <c r="J399" i="7"/>
  <c r="I399" i="7"/>
  <c r="G399" i="7"/>
  <c r="J398" i="7"/>
  <c r="I398" i="7"/>
  <c r="G398" i="7"/>
  <c r="F398" i="7"/>
  <c r="J397" i="7"/>
  <c r="I397" i="7"/>
  <c r="G397" i="7"/>
  <c r="K397" i="7" s="1"/>
  <c r="J396" i="7"/>
  <c r="K396" i="7" s="1"/>
  <c r="I396" i="7"/>
  <c r="G396" i="7"/>
  <c r="F396" i="7"/>
  <c r="J395" i="7"/>
  <c r="I395" i="7"/>
  <c r="G395" i="7"/>
  <c r="F395" i="7"/>
  <c r="J394" i="7"/>
  <c r="I394" i="7"/>
  <c r="G394" i="7"/>
  <c r="F394" i="7" s="1"/>
  <c r="J393" i="7"/>
  <c r="I393" i="7"/>
  <c r="G393" i="7"/>
  <c r="F393" i="7"/>
  <c r="K392" i="7"/>
  <c r="F392" i="7"/>
  <c r="J391" i="7"/>
  <c r="I391" i="7"/>
  <c r="G391" i="7"/>
  <c r="F391" i="7" s="1"/>
  <c r="J390" i="7"/>
  <c r="I390" i="7"/>
  <c r="G390" i="7"/>
  <c r="F390" i="7" s="1"/>
  <c r="K389" i="7"/>
  <c r="F389" i="7"/>
  <c r="K388" i="7"/>
  <c r="F388" i="7"/>
  <c r="J387" i="7"/>
  <c r="I387" i="7"/>
  <c r="G387" i="7"/>
  <c r="K387" i="7" s="1"/>
  <c r="F387" i="7"/>
  <c r="J386" i="7"/>
  <c r="I386" i="7"/>
  <c r="G386" i="7"/>
  <c r="F386" i="7"/>
  <c r="J385" i="7"/>
  <c r="I385" i="7"/>
  <c r="G385" i="7"/>
  <c r="F385" i="7"/>
  <c r="J384" i="7"/>
  <c r="I384" i="7"/>
  <c r="G384" i="7"/>
  <c r="K384" i="7" s="1"/>
  <c r="F384" i="7"/>
  <c r="J383" i="7"/>
  <c r="I383" i="7"/>
  <c r="G383" i="7"/>
  <c r="K383" i="7" s="1"/>
  <c r="J382" i="7"/>
  <c r="I382" i="7"/>
  <c r="G382" i="7"/>
  <c r="F382" i="7" s="1"/>
  <c r="J381" i="7"/>
  <c r="I381" i="7"/>
  <c r="G381" i="7"/>
  <c r="K381" i="7" s="1"/>
  <c r="F381" i="7"/>
  <c r="J380" i="7"/>
  <c r="I380" i="7"/>
  <c r="G380" i="7"/>
  <c r="K380" i="7" s="1"/>
  <c r="K379" i="7"/>
  <c r="F379" i="7"/>
  <c r="J378" i="7"/>
  <c r="I378" i="7"/>
  <c r="G378" i="7"/>
  <c r="K378" i="7" s="1"/>
  <c r="J377" i="7"/>
  <c r="I377" i="7"/>
  <c r="G377" i="7"/>
  <c r="F377" i="7"/>
  <c r="J376" i="7"/>
  <c r="I376" i="7"/>
  <c r="G376" i="7"/>
  <c r="F376" i="7" s="1"/>
  <c r="J375" i="7"/>
  <c r="I375" i="7"/>
  <c r="G375" i="7"/>
  <c r="F375" i="7"/>
  <c r="K374" i="7"/>
  <c r="F374" i="7"/>
  <c r="K373" i="7"/>
  <c r="F373" i="7"/>
  <c r="K372" i="7"/>
  <c r="F372" i="7"/>
  <c r="K371" i="7"/>
  <c r="F371" i="7"/>
  <c r="K370" i="7"/>
  <c r="F370" i="7"/>
  <c r="K369" i="7"/>
  <c r="F369" i="7"/>
  <c r="K368" i="7"/>
  <c r="F368" i="7"/>
  <c r="K367" i="7"/>
  <c r="F367" i="7"/>
  <c r="K366" i="7"/>
  <c r="F366" i="7"/>
  <c r="K365" i="7"/>
  <c r="F365" i="7"/>
  <c r="K364" i="7"/>
  <c r="F364" i="7"/>
  <c r="K363" i="7"/>
  <c r="F363" i="7"/>
  <c r="K362" i="7"/>
  <c r="F362" i="7"/>
  <c r="K361" i="7"/>
  <c r="F361" i="7"/>
  <c r="K360" i="7"/>
  <c r="F360" i="7"/>
  <c r="K359" i="7"/>
  <c r="F359" i="7"/>
  <c r="K358" i="7"/>
  <c r="F358" i="7"/>
  <c r="K357" i="7"/>
  <c r="F357" i="7"/>
  <c r="K356" i="7"/>
  <c r="F356" i="7"/>
  <c r="K355" i="7"/>
  <c r="F355" i="7"/>
  <c r="K354" i="7"/>
  <c r="F354" i="7"/>
  <c r="K353" i="7"/>
  <c r="F353" i="7"/>
  <c r="K352" i="7"/>
  <c r="F352" i="7"/>
  <c r="K351" i="7"/>
  <c r="F351" i="7"/>
  <c r="K350" i="7"/>
  <c r="F350" i="7"/>
  <c r="K349" i="7"/>
  <c r="F349" i="7"/>
  <c r="K348" i="7"/>
  <c r="F348" i="7"/>
  <c r="K347" i="7"/>
  <c r="F347" i="7"/>
  <c r="K346" i="7"/>
  <c r="F346" i="7"/>
  <c r="K345" i="7"/>
  <c r="F345" i="7"/>
  <c r="K344" i="7"/>
  <c r="F344" i="7"/>
  <c r="K343" i="7"/>
  <c r="F343" i="7"/>
  <c r="K342" i="7"/>
  <c r="F342" i="7"/>
  <c r="K341" i="7"/>
  <c r="F341" i="7"/>
  <c r="K340" i="7"/>
  <c r="F340" i="7"/>
  <c r="K339" i="7"/>
  <c r="F339" i="7"/>
  <c r="K338" i="7"/>
  <c r="F338" i="7"/>
  <c r="K337" i="7"/>
  <c r="F337" i="7"/>
  <c r="K336" i="7"/>
  <c r="F336" i="7"/>
  <c r="K335" i="7"/>
  <c r="F335" i="7"/>
  <c r="K334" i="7"/>
  <c r="F334" i="7"/>
  <c r="K333" i="7"/>
  <c r="F333" i="7"/>
  <c r="K332" i="7"/>
  <c r="F332" i="7"/>
  <c r="K331" i="7"/>
  <c r="F331" i="7"/>
  <c r="K330" i="7"/>
  <c r="F330" i="7"/>
  <c r="K329" i="7"/>
  <c r="F329" i="7"/>
  <c r="K328" i="7"/>
  <c r="F328" i="7"/>
  <c r="K327" i="7"/>
  <c r="F327" i="7"/>
  <c r="K326" i="7"/>
  <c r="F326" i="7"/>
  <c r="K325" i="7"/>
  <c r="F325" i="7"/>
  <c r="K324" i="7"/>
  <c r="F324" i="7"/>
  <c r="K323" i="7"/>
  <c r="F323" i="7"/>
  <c r="J322" i="7"/>
  <c r="I322" i="7"/>
  <c r="G322" i="7"/>
  <c r="F322" i="7" s="1"/>
  <c r="J321" i="7"/>
  <c r="I321" i="7"/>
  <c r="G321" i="7"/>
  <c r="F321" i="7"/>
  <c r="J320" i="7"/>
  <c r="I320" i="7"/>
  <c r="G320" i="7"/>
  <c r="F320" i="7" s="1"/>
  <c r="J319" i="7"/>
  <c r="I319" i="7"/>
  <c r="G319" i="7"/>
  <c r="F319" i="7" s="1"/>
  <c r="J318" i="7"/>
  <c r="I318" i="7"/>
  <c r="G318" i="7"/>
  <c r="K318" i="7" s="1"/>
  <c r="F318" i="7"/>
  <c r="J317" i="7"/>
  <c r="I317" i="7"/>
  <c r="G317" i="7"/>
  <c r="K317" i="7" s="1"/>
  <c r="K316" i="7"/>
  <c r="J316" i="7"/>
  <c r="I316" i="7"/>
  <c r="G316" i="7"/>
  <c r="F316" i="7"/>
  <c r="J315" i="7"/>
  <c r="I315" i="7"/>
  <c r="G315" i="7"/>
  <c r="F315" i="7"/>
  <c r="J314" i="7"/>
  <c r="I314" i="7"/>
  <c r="G314" i="7"/>
  <c r="K314" i="7" s="1"/>
  <c r="F314" i="7"/>
  <c r="J313" i="7"/>
  <c r="I313" i="7"/>
  <c r="G313" i="7"/>
  <c r="F313" i="7"/>
  <c r="J312" i="7"/>
  <c r="I312" i="7"/>
  <c r="G312" i="7"/>
  <c r="K312" i="7" s="1"/>
  <c r="F312" i="7"/>
  <c r="J311" i="7"/>
  <c r="I311" i="7"/>
  <c r="G311" i="7"/>
  <c r="K311" i="7" s="1"/>
  <c r="J310" i="7"/>
  <c r="K310" i="7" s="1"/>
  <c r="I310" i="7"/>
  <c r="G310" i="7"/>
  <c r="F310" i="7"/>
  <c r="J309" i="7"/>
  <c r="I309" i="7"/>
  <c r="G309" i="7"/>
  <c r="F309" i="7"/>
  <c r="K308" i="7"/>
  <c r="F308" i="7"/>
  <c r="K307" i="7"/>
  <c r="F307" i="7"/>
  <c r="K306" i="7"/>
  <c r="F306" i="7"/>
  <c r="K305" i="7"/>
  <c r="F305" i="7"/>
  <c r="K304" i="7"/>
  <c r="F304" i="7"/>
  <c r="K303" i="7"/>
  <c r="F303" i="7"/>
  <c r="K302" i="7"/>
  <c r="F302" i="7"/>
  <c r="K301" i="7"/>
  <c r="F301" i="7"/>
  <c r="K300" i="7"/>
  <c r="G300" i="7"/>
  <c r="F300" i="7"/>
  <c r="G299" i="7"/>
  <c r="F299" i="7" s="1"/>
  <c r="J298" i="7"/>
  <c r="I298" i="7"/>
  <c r="G298" i="7"/>
  <c r="K298" i="7" s="1"/>
  <c r="F298" i="7"/>
  <c r="J297" i="7"/>
  <c r="I297" i="7"/>
  <c r="G297" i="7"/>
  <c r="J296" i="7"/>
  <c r="I296" i="7"/>
  <c r="G296" i="7"/>
  <c r="J295" i="7"/>
  <c r="I295" i="7"/>
  <c r="G295" i="7"/>
  <c r="K295" i="7" s="1"/>
  <c r="K294" i="7"/>
  <c r="F294" i="7"/>
  <c r="K293" i="7"/>
  <c r="F293" i="7"/>
  <c r="K292" i="7"/>
  <c r="F292" i="7"/>
  <c r="K291" i="7"/>
  <c r="F291" i="7"/>
  <c r="K290" i="7"/>
  <c r="F290" i="7"/>
  <c r="K289" i="7"/>
  <c r="F289" i="7"/>
  <c r="K288" i="7"/>
  <c r="F288" i="7"/>
  <c r="K287" i="7"/>
  <c r="F287" i="7"/>
  <c r="K286" i="7"/>
  <c r="F286" i="7"/>
  <c r="K285" i="7"/>
  <c r="F285" i="7"/>
  <c r="K284" i="7"/>
  <c r="F284" i="7"/>
  <c r="K283" i="7"/>
  <c r="F283" i="7"/>
  <c r="K282" i="7"/>
  <c r="F282" i="7"/>
  <c r="K281" i="7"/>
  <c r="F281" i="7"/>
  <c r="K280" i="7"/>
  <c r="F280" i="7"/>
  <c r="K279" i="7"/>
  <c r="F279" i="7"/>
  <c r="K278" i="7"/>
  <c r="F278" i="7"/>
  <c r="K277" i="7"/>
  <c r="F277" i="7"/>
  <c r="K276" i="7"/>
  <c r="F276" i="7"/>
  <c r="K275" i="7"/>
  <c r="F275" i="7"/>
  <c r="K274" i="7"/>
  <c r="F274" i="7"/>
  <c r="K273" i="7"/>
  <c r="F273" i="7"/>
  <c r="K272" i="7"/>
  <c r="F272" i="7"/>
  <c r="K271" i="7"/>
  <c r="F271" i="7"/>
  <c r="K270" i="7"/>
  <c r="F270" i="7"/>
  <c r="K269" i="7"/>
  <c r="F269" i="7"/>
  <c r="K268" i="7"/>
  <c r="F268" i="7"/>
  <c r="K267" i="7"/>
  <c r="F267" i="7"/>
  <c r="K266" i="7"/>
  <c r="F266" i="7"/>
  <c r="K265" i="7"/>
  <c r="F265" i="7"/>
  <c r="K264" i="7"/>
  <c r="F264" i="7"/>
  <c r="K263" i="7"/>
  <c r="F263" i="7"/>
  <c r="K262" i="7"/>
  <c r="F262" i="7"/>
  <c r="K261" i="7"/>
  <c r="F261" i="7"/>
  <c r="K260" i="7"/>
  <c r="F260" i="7"/>
  <c r="K259" i="7"/>
  <c r="F259" i="7"/>
  <c r="K258" i="7"/>
  <c r="F258" i="7"/>
  <c r="K257" i="7"/>
  <c r="F257" i="7"/>
  <c r="K256" i="7"/>
  <c r="F256" i="7"/>
  <c r="K255" i="7"/>
  <c r="F255" i="7"/>
  <c r="K254" i="7"/>
  <c r="F254" i="7"/>
  <c r="K253" i="7"/>
  <c r="F253" i="7"/>
  <c r="K252" i="7"/>
  <c r="F252" i="7"/>
  <c r="K251" i="7"/>
  <c r="F251" i="7"/>
  <c r="K250" i="7"/>
  <c r="F250" i="7"/>
  <c r="K249" i="7"/>
  <c r="F249" i="7"/>
  <c r="K248" i="7"/>
  <c r="F248" i="7"/>
  <c r="K247" i="7"/>
  <c r="F247" i="7"/>
  <c r="K246" i="7"/>
  <c r="F246" i="7"/>
  <c r="K245" i="7"/>
  <c r="F245" i="7"/>
  <c r="K244" i="7"/>
  <c r="F244" i="7"/>
  <c r="K243" i="7"/>
  <c r="F243" i="7"/>
  <c r="K242" i="7"/>
  <c r="F242" i="7"/>
  <c r="K241" i="7"/>
  <c r="F241" i="7"/>
  <c r="K240" i="7"/>
  <c r="F240" i="7"/>
  <c r="K239" i="7"/>
  <c r="F239" i="7"/>
  <c r="K238" i="7"/>
  <c r="F238" i="7"/>
  <c r="K237" i="7"/>
  <c r="F237" i="7"/>
  <c r="K236" i="7"/>
  <c r="F236" i="7"/>
  <c r="G235" i="7"/>
  <c r="K235" i="7" s="1"/>
  <c r="F235" i="7"/>
  <c r="G234" i="7"/>
  <c r="K234" i="7" s="1"/>
  <c r="F234" i="7"/>
  <c r="G233" i="7"/>
  <c r="K233" i="7" s="1"/>
  <c r="K232" i="7"/>
  <c r="F232" i="7"/>
  <c r="J231" i="7"/>
  <c r="I231" i="7"/>
  <c r="G231" i="7"/>
  <c r="F231" i="7"/>
  <c r="J230" i="7"/>
  <c r="I230" i="7"/>
  <c r="G230" i="7"/>
  <c r="J229" i="7"/>
  <c r="I229" i="7"/>
  <c r="G229" i="7"/>
  <c r="K229" i="7" s="1"/>
  <c r="F229" i="7"/>
  <c r="K228" i="7"/>
  <c r="F228" i="7"/>
  <c r="K227" i="7"/>
  <c r="F227" i="7"/>
  <c r="K226" i="7"/>
  <c r="F226" i="7"/>
  <c r="K225" i="7"/>
  <c r="F225" i="7"/>
  <c r="K224" i="7"/>
  <c r="F224" i="7"/>
  <c r="K223" i="7"/>
  <c r="F223" i="7"/>
  <c r="K222" i="7"/>
  <c r="F222" i="7"/>
  <c r="K221" i="7"/>
  <c r="F221" i="7"/>
  <c r="K220" i="7"/>
  <c r="F220" i="7"/>
  <c r="K219" i="7"/>
  <c r="F219" i="7"/>
  <c r="K218" i="7"/>
  <c r="F218" i="7"/>
  <c r="K217" i="7"/>
  <c r="F217" i="7"/>
  <c r="K216" i="7"/>
  <c r="F216" i="7"/>
  <c r="K215" i="7"/>
  <c r="F215" i="7"/>
  <c r="K214" i="7"/>
  <c r="F214" i="7"/>
  <c r="K213" i="7"/>
  <c r="F213" i="7"/>
  <c r="K212" i="7"/>
  <c r="F212" i="7"/>
  <c r="K211" i="7"/>
  <c r="F211" i="7"/>
  <c r="K210" i="7"/>
  <c r="F210" i="7"/>
  <c r="K209" i="7"/>
  <c r="F209" i="7"/>
  <c r="K208" i="7"/>
  <c r="F208" i="7"/>
  <c r="K207" i="7"/>
  <c r="F207" i="7"/>
  <c r="K206" i="7"/>
  <c r="F206" i="7"/>
  <c r="J205" i="7"/>
  <c r="I205" i="7"/>
  <c r="G205" i="7"/>
  <c r="K205" i="7" s="1"/>
  <c r="J204" i="7"/>
  <c r="I204" i="7"/>
  <c r="G204" i="7"/>
  <c r="K204" i="7" s="1"/>
  <c r="F204" i="7"/>
  <c r="J203" i="7"/>
  <c r="I203" i="7"/>
  <c r="G203" i="7"/>
  <c r="F203" i="7" s="1"/>
  <c r="J202" i="7"/>
  <c r="I202" i="7"/>
  <c r="G202" i="7"/>
  <c r="K202" i="7" s="1"/>
  <c r="J201" i="7"/>
  <c r="I201" i="7"/>
  <c r="G201" i="7"/>
  <c r="F201" i="7"/>
  <c r="J200" i="7"/>
  <c r="I200" i="7"/>
  <c r="G200" i="7"/>
  <c r="K200" i="7" s="1"/>
  <c r="F200" i="7"/>
  <c r="J199" i="7"/>
  <c r="I199" i="7"/>
  <c r="G199" i="7"/>
  <c r="F199" i="7" s="1"/>
  <c r="J198" i="7"/>
  <c r="I198" i="7"/>
  <c r="G198" i="7"/>
  <c r="F198" i="7"/>
  <c r="J197" i="7"/>
  <c r="I197" i="7"/>
  <c r="G197" i="7"/>
  <c r="K197" i="7" s="1"/>
  <c r="F197" i="7"/>
  <c r="J196" i="7"/>
  <c r="I196" i="7"/>
  <c r="G196" i="7"/>
  <c r="F196" i="7" s="1"/>
  <c r="J195" i="7"/>
  <c r="I195" i="7"/>
  <c r="G195" i="7"/>
  <c r="F195" i="7" s="1"/>
  <c r="K194" i="7"/>
  <c r="F194" i="7"/>
  <c r="K193" i="7"/>
  <c r="F193" i="7"/>
  <c r="K192" i="7"/>
  <c r="F192" i="7"/>
  <c r="K191" i="7"/>
  <c r="F191" i="7"/>
  <c r="K190" i="7"/>
  <c r="F190" i="7"/>
  <c r="K189" i="7"/>
  <c r="F189" i="7"/>
  <c r="K188" i="7"/>
  <c r="F188" i="7"/>
  <c r="K187" i="7"/>
  <c r="F187" i="7"/>
  <c r="K186" i="7"/>
  <c r="F186" i="7"/>
  <c r="K185" i="7"/>
  <c r="F185" i="7"/>
  <c r="K184" i="7"/>
  <c r="F184" i="7"/>
  <c r="K183" i="7"/>
  <c r="F183" i="7"/>
  <c r="K182" i="7"/>
  <c r="F182" i="7"/>
  <c r="K181" i="7"/>
  <c r="F181" i="7"/>
  <c r="K180" i="7"/>
  <c r="F180" i="7"/>
  <c r="K179" i="7"/>
  <c r="F179" i="7"/>
  <c r="K178" i="7"/>
  <c r="F178" i="7"/>
  <c r="K177" i="7"/>
  <c r="F177" i="7"/>
  <c r="K176" i="7"/>
  <c r="F176" i="7"/>
  <c r="K175" i="7"/>
  <c r="F175" i="7"/>
  <c r="K174" i="7"/>
  <c r="F174" i="7"/>
  <c r="K173" i="7"/>
  <c r="F173" i="7"/>
  <c r="K172" i="7"/>
  <c r="F172" i="7"/>
  <c r="K171" i="7"/>
  <c r="F171" i="7"/>
  <c r="K170" i="7"/>
  <c r="F170" i="7"/>
  <c r="K169" i="7"/>
  <c r="F169" i="7"/>
  <c r="K168" i="7"/>
  <c r="F168" i="7"/>
  <c r="K167" i="7"/>
  <c r="F167" i="7"/>
  <c r="K166" i="7"/>
  <c r="F166" i="7"/>
  <c r="K165" i="7"/>
  <c r="F165" i="7"/>
  <c r="J164" i="7"/>
  <c r="I164" i="7"/>
  <c r="G164" i="7"/>
  <c r="F164" i="7" s="1"/>
  <c r="K163" i="7"/>
  <c r="F163" i="7"/>
  <c r="J162" i="7"/>
  <c r="I162" i="7"/>
  <c r="G162" i="7"/>
  <c r="J161" i="7"/>
  <c r="I161" i="7"/>
  <c r="G161" i="7"/>
  <c r="F161" i="7"/>
  <c r="J160" i="7"/>
  <c r="I160" i="7"/>
  <c r="G160" i="7"/>
  <c r="F160" i="7"/>
  <c r="J159" i="7"/>
  <c r="I159" i="7"/>
  <c r="G159" i="7"/>
  <c r="J158" i="7"/>
  <c r="I158" i="7"/>
  <c r="G158" i="7"/>
  <c r="F158" i="7"/>
  <c r="J157" i="7"/>
  <c r="I157" i="7"/>
  <c r="G157" i="7"/>
  <c r="K157" i="7" s="1"/>
  <c r="F157" i="7"/>
  <c r="K156" i="7"/>
  <c r="F156" i="7"/>
  <c r="K155" i="7"/>
  <c r="F155" i="7"/>
  <c r="K154" i="7"/>
  <c r="F154" i="7"/>
  <c r="K153" i="7"/>
  <c r="F153" i="7"/>
  <c r="K152" i="7"/>
  <c r="F152" i="7"/>
  <c r="K151" i="7"/>
  <c r="F151" i="7"/>
  <c r="K150" i="7"/>
  <c r="F150" i="7"/>
  <c r="K149" i="7"/>
  <c r="F149" i="7"/>
  <c r="K148" i="7"/>
  <c r="F148" i="7"/>
  <c r="K147" i="7"/>
  <c r="F147" i="7"/>
  <c r="K146" i="7"/>
  <c r="F146" i="7"/>
  <c r="K145" i="7"/>
  <c r="F145" i="7"/>
  <c r="K144" i="7"/>
  <c r="F144" i="7"/>
  <c r="K143" i="7"/>
  <c r="F143" i="7"/>
  <c r="K142" i="7"/>
  <c r="F142" i="7"/>
  <c r="K141" i="7"/>
  <c r="F141" i="7"/>
  <c r="K140" i="7"/>
  <c r="F140" i="7"/>
  <c r="K139" i="7"/>
  <c r="F139" i="7"/>
  <c r="K138" i="7"/>
  <c r="F138" i="7"/>
  <c r="K137" i="7"/>
  <c r="F137" i="7"/>
  <c r="K136" i="7"/>
  <c r="F136" i="7"/>
  <c r="K135" i="7"/>
  <c r="F135" i="7"/>
  <c r="K134" i="7"/>
  <c r="F134" i="7"/>
  <c r="K133" i="7"/>
  <c r="F133" i="7"/>
  <c r="K132" i="7"/>
  <c r="F132" i="7"/>
  <c r="K131" i="7"/>
  <c r="F131" i="7"/>
  <c r="K130" i="7"/>
  <c r="F130" i="7"/>
  <c r="K129" i="7"/>
  <c r="F129" i="7"/>
  <c r="K128" i="7"/>
  <c r="F128" i="7"/>
  <c r="K127" i="7"/>
  <c r="F127" i="7"/>
  <c r="K126" i="7"/>
  <c r="F126" i="7"/>
  <c r="K125" i="7"/>
  <c r="F125" i="7"/>
  <c r="K124" i="7"/>
  <c r="F124" i="7"/>
  <c r="K123" i="7"/>
  <c r="F123" i="7"/>
  <c r="K122" i="7"/>
  <c r="F122" i="7"/>
  <c r="K121" i="7"/>
  <c r="F121" i="7"/>
  <c r="K120" i="7"/>
  <c r="F120" i="7"/>
  <c r="J119" i="7"/>
  <c r="I119" i="7"/>
  <c r="G119" i="7"/>
  <c r="K119" i="7" s="1"/>
  <c r="J118" i="7"/>
  <c r="K118" i="7" s="1"/>
  <c r="I118" i="7"/>
  <c r="G118" i="7"/>
  <c r="F118" i="7"/>
  <c r="J117" i="7"/>
  <c r="I117" i="7"/>
  <c r="G117" i="7"/>
  <c r="F117" i="7"/>
  <c r="J116" i="7"/>
  <c r="I116" i="7"/>
  <c r="G116" i="7"/>
  <c r="K116" i="7" s="1"/>
  <c r="J115" i="7"/>
  <c r="I115" i="7"/>
  <c r="G115" i="7"/>
  <c r="K115" i="7" s="1"/>
  <c r="F115" i="7"/>
  <c r="K114" i="7"/>
  <c r="F114" i="7"/>
  <c r="K113" i="7"/>
  <c r="F113" i="7"/>
  <c r="K112" i="7"/>
  <c r="F112" i="7"/>
  <c r="K111" i="7"/>
  <c r="F111" i="7"/>
  <c r="K110" i="7"/>
  <c r="F110" i="7"/>
  <c r="K109" i="7"/>
  <c r="F109" i="7"/>
  <c r="K108" i="7"/>
  <c r="F108" i="7"/>
  <c r="K107" i="7"/>
  <c r="F107" i="7"/>
  <c r="G106" i="7"/>
  <c r="K106" i="7" s="1"/>
  <c r="F106" i="7"/>
  <c r="G105" i="7"/>
  <c r="K105" i="7" s="1"/>
  <c r="G104" i="7"/>
  <c r="F104" i="7" s="1"/>
  <c r="J103" i="7"/>
  <c r="I103" i="7"/>
  <c r="G103" i="7"/>
  <c r="K103" i="7" s="1"/>
  <c r="F103" i="7"/>
  <c r="J102" i="7"/>
  <c r="I102" i="7"/>
  <c r="G102" i="7"/>
  <c r="F102" i="7"/>
  <c r="J101" i="7"/>
  <c r="I101" i="7"/>
  <c r="G101" i="7"/>
  <c r="F101" i="7"/>
  <c r="J100" i="7"/>
  <c r="I100" i="7"/>
  <c r="G100" i="7"/>
  <c r="F100" i="7" s="1"/>
  <c r="J99" i="7"/>
  <c r="I99" i="7"/>
  <c r="G99" i="7"/>
  <c r="K99" i="7" s="1"/>
  <c r="F99" i="7"/>
  <c r="J98" i="7"/>
  <c r="I98" i="7"/>
  <c r="G98" i="7"/>
  <c r="F98" i="7"/>
  <c r="J97" i="7"/>
  <c r="I97" i="7"/>
  <c r="G97" i="7"/>
  <c r="K97" i="7" s="1"/>
  <c r="J96" i="7"/>
  <c r="I96" i="7"/>
  <c r="G96" i="7"/>
  <c r="F96" i="7" s="1"/>
  <c r="J95" i="7"/>
  <c r="I95" i="7"/>
  <c r="G95" i="7"/>
  <c r="J94" i="7"/>
  <c r="I94" i="7"/>
  <c r="G94" i="7"/>
  <c r="F94" i="7"/>
  <c r="J93" i="7"/>
  <c r="I93" i="7"/>
  <c r="G93" i="7"/>
  <c r="F93" i="7"/>
  <c r="J92" i="7"/>
  <c r="I92" i="7"/>
  <c r="G92" i="7"/>
  <c r="F92" i="7"/>
  <c r="J91" i="7"/>
  <c r="I91" i="7"/>
  <c r="G91" i="7"/>
  <c r="K91" i="7" s="1"/>
  <c r="F91" i="7"/>
  <c r="J90" i="7"/>
  <c r="I90" i="7"/>
  <c r="G90" i="7"/>
  <c r="K90" i="7" s="1"/>
  <c r="F90" i="7"/>
  <c r="J89" i="7"/>
  <c r="I89" i="7"/>
  <c r="G89" i="7"/>
  <c r="K89" i="7" s="1"/>
  <c r="J88" i="7"/>
  <c r="I88" i="7"/>
  <c r="G88" i="7"/>
  <c r="F88" i="7"/>
  <c r="J87" i="7"/>
  <c r="I87" i="7"/>
  <c r="G87" i="7"/>
  <c r="K87" i="7" s="1"/>
  <c r="F87" i="7"/>
  <c r="J86" i="7"/>
  <c r="I86" i="7"/>
  <c r="G86" i="7"/>
  <c r="K86" i="7" s="1"/>
  <c r="J85" i="7"/>
  <c r="I85" i="7"/>
  <c r="G85" i="7"/>
  <c r="K85" i="7" s="1"/>
  <c r="F85" i="7"/>
  <c r="J84" i="7"/>
  <c r="I84" i="7"/>
  <c r="G84" i="7"/>
  <c r="F84" i="7" s="1"/>
  <c r="J83" i="7"/>
  <c r="K83" i="7" s="1"/>
  <c r="I83" i="7"/>
  <c r="G83" i="7"/>
  <c r="F83" i="7" s="1"/>
  <c r="J82" i="7"/>
  <c r="I82" i="7"/>
  <c r="G82" i="7"/>
  <c r="F82" i="7" s="1"/>
  <c r="J81" i="7"/>
  <c r="I81" i="7"/>
  <c r="G81" i="7"/>
  <c r="K81" i="7" s="1"/>
  <c r="F81" i="7"/>
  <c r="J80" i="7"/>
  <c r="I80" i="7"/>
  <c r="G80" i="7"/>
  <c r="F80" i="7" s="1"/>
  <c r="J79" i="7"/>
  <c r="I79" i="7"/>
  <c r="G79" i="7"/>
  <c r="J78" i="7"/>
  <c r="I78" i="7"/>
  <c r="G78" i="7"/>
  <c r="K78" i="7" s="1"/>
  <c r="F78" i="7"/>
  <c r="J77" i="7"/>
  <c r="I77" i="7"/>
  <c r="G77" i="7"/>
  <c r="F77" i="7" s="1"/>
  <c r="J76" i="7"/>
  <c r="I76" i="7"/>
  <c r="G76" i="7"/>
  <c r="F76" i="7" s="1"/>
  <c r="J75" i="7"/>
  <c r="I75" i="7"/>
  <c r="G75" i="7"/>
  <c r="F75" i="7" s="1"/>
  <c r="J74" i="7"/>
  <c r="I74" i="7"/>
  <c r="G74" i="7"/>
  <c r="K74" i="7" s="1"/>
  <c r="F74" i="7"/>
  <c r="J73" i="7"/>
  <c r="I73" i="7"/>
  <c r="G73" i="7"/>
  <c r="J72" i="7"/>
  <c r="I72" i="7"/>
  <c r="G72" i="7"/>
  <c r="F72" i="7" s="1"/>
  <c r="J71" i="7"/>
  <c r="I71" i="7"/>
  <c r="G71" i="7"/>
  <c r="K71" i="7" s="1"/>
  <c r="F71" i="7"/>
  <c r="J70" i="7"/>
  <c r="I70" i="7"/>
  <c r="G70" i="7"/>
  <c r="F70" i="7"/>
  <c r="J69" i="7"/>
  <c r="I69" i="7"/>
  <c r="G69" i="7"/>
  <c r="K69" i="7" s="1"/>
  <c r="F69" i="7"/>
  <c r="J68" i="7"/>
  <c r="I68" i="7"/>
  <c r="G68" i="7"/>
  <c r="F68" i="7" s="1"/>
  <c r="J67" i="7"/>
  <c r="I67" i="7"/>
  <c r="G67" i="7"/>
  <c r="K67" i="7" s="1"/>
  <c r="J66" i="7"/>
  <c r="I66" i="7"/>
  <c r="G66" i="7"/>
  <c r="F66" i="7" s="1"/>
  <c r="J65" i="7"/>
  <c r="I65" i="7"/>
  <c r="G65" i="7"/>
  <c r="J64" i="7"/>
  <c r="I64" i="7"/>
  <c r="G64" i="7"/>
  <c r="F64" i="7"/>
  <c r="J63" i="7"/>
  <c r="I63" i="7"/>
  <c r="G63" i="7"/>
  <c r="F63" i="7"/>
  <c r="J62" i="7"/>
  <c r="I62" i="7"/>
  <c r="G62" i="7"/>
  <c r="F62" i="7"/>
  <c r="J61" i="7"/>
  <c r="I61" i="7"/>
  <c r="G61" i="7"/>
  <c r="K61" i="7" s="1"/>
  <c r="F61" i="7"/>
  <c r="K60" i="7"/>
  <c r="J60" i="7"/>
  <c r="I60" i="7"/>
  <c r="G60" i="7"/>
  <c r="F60" i="7"/>
  <c r="J59" i="7"/>
  <c r="I59" i="7"/>
  <c r="G59" i="7"/>
  <c r="K59" i="7" s="1"/>
  <c r="F59" i="7"/>
  <c r="J58" i="7"/>
  <c r="I58" i="7"/>
  <c r="G58" i="7"/>
  <c r="F58" i="7" s="1"/>
  <c r="J57" i="7"/>
  <c r="I57" i="7"/>
  <c r="G57" i="7"/>
  <c r="F57" i="7"/>
  <c r="J56" i="7"/>
  <c r="I56" i="7"/>
  <c r="G56" i="7"/>
  <c r="K56" i="7" s="1"/>
  <c r="F56" i="7"/>
  <c r="J55" i="7"/>
  <c r="I55" i="7"/>
  <c r="G55" i="7"/>
  <c r="K55" i="7" s="1"/>
  <c r="J54" i="7"/>
  <c r="I54" i="7"/>
  <c r="G54" i="7"/>
  <c r="J53" i="7"/>
  <c r="I53" i="7"/>
  <c r="G53" i="7"/>
  <c r="F53" i="7" s="1"/>
  <c r="J52" i="7"/>
  <c r="I52" i="7"/>
  <c r="G52" i="7"/>
  <c r="F52" i="7" s="1"/>
  <c r="K51" i="7"/>
  <c r="J51" i="7"/>
  <c r="I51" i="7"/>
  <c r="G51" i="7"/>
  <c r="F51" i="7"/>
  <c r="J50" i="7"/>
  <c r="I50" i="7"/>
  <c r="G50" i="7"/>
  <c r="K50" i="7" s="1"/>
  <c r="F50" i="7"/>
  <c r="J49" i="7"/>
  <c r="I49" i="7"/>
  <c r="K49" i="7" s="1"/>
  <c r="G49" i="7"/>
  <c r="F49" i="7"/>
  <c r="J48" i="7"/>
  <c r="I48" i="7"/>
  <c r="G48" i="7"/>
  <c r="F48" i="7"/>
  <c r="J47" i="7"/>
  <c r="I47" i="7"/>
  <c r="G47" i="7"/>
  <c r="F47" i="7" s="1"/>
  <c r="J46" i="7"/>
  <c r="I46" i="7"/>
  <c r="G46" i="7"/>
  <c r="J45" i="7"/>
  <c r="I45" i="7"/>
  <c r="G45" i="7"/>
  <c r="F45" i="7"/>
  <c r="J44" i="7"/>
  <c r="I44" i="7"/>
  <c r="G44" i="7"/>
  <c r="F44" i="7"/>
  <c r="J43" i="7"/>
  <c r="I43" i="7"/>
  <c r="G43" i="7"/>
  <c r="K43" i="7" s="1"/>
  <c r="J42" i="7"/>
  <c r="I42" i="7"/>
  <c r="G42" i="7"/>
  <c r="K42" i="7" s="1"/>
  <c r="F42" i="7"/>
  <c r="K41" i="7"/>
  <c r="F41" i="7"/>
  <c r="J40" i="7"/>
  <c r="I40" i="7"/>
  <c r="K40" i="7" s="1"/>
  <c r="G40" i="7"/>
  <c r="F40" i="7" s="1"/>
  <c r="J39" i="7"/>
  <c r="I39" i="7"/>
  <c r="G39" i="7"/>
  <c r="K38" i="7"/>
  <c r="F38" i="7"/>
  <c r="K37" i="7"/>
  <c r="F37" i="7"/>
  <c r="K36" i="7"/>
  <c r="F36" i="7"/>
  <c r="K35" i="7"/>
  <c r="F35" i="7"/>
  <c r="K34" i="7"/>
  <c r="F34" i="7"/>
  <c r="K33" i="7"/>
  <c r="F33" i="7"/>
  <c r="K32" i="7"/>
  <c r="F32" i="7"/>
  <c r="K31" i="7"/>
  <c r="F31" i="7"/>
  <c r="K30" i="7"/>
  <c r="F30" i="7"/>
  <c r="K29" i="7"/>
  <c r="F29" i="7"/>
  <c r="K28" i="7"/>
  <c r="F28" i="7"/>
  <c r="J27" i="7"/>
  <c r="I27" i="7"/>
  <c r="G27" i="7"/>
  <c r="K27" i="7" s="1"/>
  <c r="F27" i="7"/>
  <c r="J26" i="7"/>
  <c r="I26" i="7"/>
  <c r="G26" i="7"/>
  <c r="K26" i="7" s="1"/>
  <c r="F26" i="7"/>
  <c r="J25" i="7"/>
  <c r="K25" i="7" s="1"/>
  <c r="I25" i="7"/>
  <c r="G25" i="7"/>
  <c r="F25" i="7"/>
  <c r="J24" i="7"/>
  <c r="I24" i="7"/>
  <c r="G24" i="7"/>
  <c r="K24" i="7" s="1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K17" i="7"/>
  <c r="F17" i="7"/>
  <c r="K16" i="7"/>
  <c r="F16" i="7"/>
  <c r="K15" i="7"/>
  <c r="F15" i="7"/>
  <c r="K14" i="7"/>
  <c r="F14" i="7"/>
  <c r="K13" i="7"/>
  <c r="F13" i="7"/>
  <c r="K12" i="7"/>
  <c r="F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K11" i="7"/>
  <c r="F11" i="7"/>
  <c r="E35" i="6"/>
  <c r="E34" i="6"/>
  <c r="E31" i="6"/>
  <c r="E17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13" i="6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E44" i="5"/>
  <c r="E45" i="5"/>
  <c r="E46" i="5"/>
  <c r="E47" i="5"/>
  <c r="E49" i="5"/>
  <c r="E51" i="5"/>
  <c r="E53" i="5"/>
  <c r="E54" i="5"/>
  <c r="E55" i="5"/>
  <c r="E56" i="5"/>
  <c r="E57" i="5"/>
  <c r="E58" i="5"/>
  <c r="E59" i="5"/>
  <c r="E60" i="5"/>
  <c r="E61" i="5"/>
  <c r="E62" i="5"/>
  <c r="E63" i="5"/>
  <c r="E64" i="5"/>
  <c r="E76" i="5"/>
  <c r="E77" i="5"/>
  <c r="E78" i="5"/>
  <c r="E79" i="5"/>
  <c r="E142" i="5"/>
  <c r="E143" i="5"/>
  <c r="E145" i="5"/>
  <c r="E147" i="5"/>
  <c r="E148" i="5"/>
  <c r="E149" i="5"/>
  <c r="E150" i="5"/>
  <c r="E151" i="5"/>
  <c r="E152" i="5"/>
  <c r="E153" i="5"/>
  <c r="E154" i="5"/>
  <c r="E155" i="5"/>
  <c r="E157" i="5"/>
  <c r="E158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6" i="5"/>
  <c r="E197" i="5"/>
  <c r="E198" i="5"/>
  <c r="E199" i="5"/>
  <c r="E200" i="5"/>
  <c r="E201" i="5"/>
  <c r="E202" i="5"/>
  <c r="E203" i="5"/>
  <c r="E204" i="5"/>
  <c r="E207" i="5"/>
  <c r="E208" i="5"/>
  <c r="E209" i="5"/>
  <c r="E210" i="5"/>
  <c r="E211" i="5"/>
  <c r="E212" i="5"/>
  <c r="E213" i="5"/>
  <c r="E214" i="5"/>
  <c r="E215" i="5"/>
  <c r="E216" i="5"/>
  <c r="E217" i="5"/>
  <c r="E243" i="5"/>
  <c r="A255" i="5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E267" i="5"/>
  <c r="E273" i="5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H48" i="3"/>
  <c r="H47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K48" i="7" l="1"/>
  <c r="K671" i="7"/>
  <c r="K382" i="7"/>
  <c r="K72" i="7"/>
  <c r="K104" i="7"/>
  <c r="K198" i="7"/>
  <c r="K402" i="7"/>
  <c r="K645" i="7"/>
  <c r="K705" i="7"/>
  <c r="K750" i="7"/>
  <c r="K756" i="7"/>
  <c r="F43" i="7"/>
  <c r="F55" i="7"/>
  <c r="F67" i="7"/>
  <c r="K73" i="7"/>
  <c r="F86" i="7"/>
  <c r="F105" i="7"/>
  <c r="F116" i="7"/>
  <c r="K158" i="7"/>
  <c r="F205" i="7"/>
  <c r="F383" i="7"/>
  <c r="F403" i="7"/>
  <c r="K658" i="7"/>
  <c r="K665" i="7"/>
  <c r="K686" i="7"/>
  <c r="K744" i="7"/>
  <c r="F757" i="7"/>
  <c r="K763" i="7"/>
  <c r="K70" i="7"/>
  <c r="K196" i="7"/>
  <c r="K47" i="7"/>
  <c r="F97" i="7"/>
  <c r="K80" i="7"/>
  <c r="K58" i="7"/>
  <c r="K98" i="7"/>
  <c r="F751" i="7"/>
  <c r="K62" i="7"/>
  <c r="K93" i="7"/>
  <c r="K117" i="7"/>
  <c r="K315" i="7"/>
  <c r="K647" i="7"/>
  <c r="K667" i="7"/>
  <c r="F724" i="7"/>
  <c r="K746" i="7"/>
  <c r="K854" i="7"/>
  <c r="K64" i="7"/>
  <c r="K703" i="7"/>
  <c r="K164" i="7"/>
  <c r="K75" i="7"/>
  <c r="K100" i="7"/>
  <c r="K160" i="7"/>
  <c r="K398" i="7"/>
  <c r="K640" i="7"/>
  <c r="K660" i="7"/>
  <c r="F668" i="7"/>
  <c r="F676" i="7"/>
  <c r="K682" i="7"/>
  <c r="K707" i="7"/>
  <c r="F714" i="7"/>
  <c r="K765" i="7"/>
  <c r="F869" i="7"/>
  <c r="K52" i="7"/>
  <c r="K386" i="7"/>
  <c r="K102" i="7"/>
  <c r="K394" i="7"/>
  <c r="K643" i="7"/>
  <c r="K53" i="7"/>
  <c r="K68" i="7"/>
  <c r="K759" i="7"/>
  <c r="K96" i="7"/>
  <c r="K84" i="7"/>
  <c r="K203" i="7"/>
  <c r="K650" i="7"/>
  <c r="K685" i="7"/>
  <c r="K710" i="7"/>
  <c r="K199" i="7"/>
  <c r="K376" i="7"/>
  <c r="K693" i="7"/>
  <c r="K92" i="7"/>
  <c r="K638" i="7"/>
  <c r="K687" i="7"/>
  <c r="K700" i="7"/>
  <c r="K646" i="7"/>
  <c r="K674" i="7"/>
  <c r="K681" i="7"/>
  <c r="K706" i="7"/>
  <c r="K44" i="7"/>
  <c r="K377" i="7"/>
  <c r="K391" i="7"/>
  <c r="K45" i="7"/>
  <c r="K57" i="7"/>
  <c r="K94" i="7"/>
  <c r="K231" i="7"/>
  <c r="K654" i="7"/>
  <c r="K683" i="7"/>
  <c r="K695" i="7"/>
  <c r="K63" i="7"/>
  <c r="K88" i="7"/>
  <c r="K101" i="7"/>
  <c r="K161" i="7"/>
  <c r="K195" i="7"/>
  <c r="K201" i="7"/>
  <c r="K322" i="7"/>
  <c r="K708" i="7"/>
  <c r="K747" i="7"/>
  <c r="K46" i="7"/>
  <c r="K76" i="7"/>
  <c r="K662" i="7"/>
  <c r="K669" i="7"/>
  <c r="K760" i="7"/>
  <c r="F89" i="7"/>
  <c r="K95" i="7"/>
  <c r="F119" i="7"/>
  <c r="F202" i="7"/>
  <c r="F311" i="7"/>
  <c r="F380" i="7"/>
  <c r="K400" i="7"/>
  <c r="K655" i="7"/>
  <c r="F684" i="7"/>
  <c r="F690" i="7"/>
  <c r="F716" i="7"/>
  <c r="K754" i="7"/>
  <c r="K767" i="7"/>
  <c r="F857" i="7"/>
  <c r="K881" i="7"/>
  <c r="K399" i="7"/>
  <c r="K299" i="7"/>
  <c r="F683" i="7"/>
  <c r="K688" i="7"/>
  <c r="K77" i="7"/>
  <c r="F73" i="7"/>
  <c r="K866" i="7"/>
  <c r="F162" i="7"/>
  <c r="K162" i="7"/>
  <c r="F296" i="7"/>
  <c r="K296" i="7"/>
  <c r="K764" i="7"/>
  <c r="F764" i="7"/>
  <c r="K423" i="7"/>
  <c r="F79" i="7"/>
  <c r="K79" i="7"/>
  <c r="K642" i="7"/>
  <c r="F642" i="7"/>
  <c r="K648" i="7"/>
  <c r="K320" i="7"/>
  <c r="F54" i="7"/>
  <c r="K54" i="7"/>
  <c r="K709" i="7"/>
  <c r="F709" i="7"/>
  <c r="F727" i="7"/>
  <c r="K727" i="7"/>
  <c r="K319" i="7"/>
  <c r="K385" i="7"/>
  <c r="K393" i="7"/>
  <c r="F399" i="7"/>
  <c r="K861" i="7"/>
  <c r="K230" i="7"/>
  <c r="F230" i="7"/>
  <c r="K852" i="7"/>
  <c r="F852" i="7"/>
  <c r="F46" i="7"/>
  <c r="F378" i="7"/>
  <c r="K657" i="7"/>
  <c r="F657" i="7"/>
  <c r="F669" i="7"/>
  <c r="F874" i="7"/>
  <c r="K872" i="7"/>
  <c r="K880" i="7"/>
  <c r="K65" i="7"/>
  <c r="F65" i="7"/>
  <c r="K390" i="7"/>
  <c r="K297" i="7"/>
  <c r="F297" i="7"/>
  <c r="K712" i="7"/>
  <c r="F712" i="7"/>
  <c r="F752" i="7"/>
  <c r="K752" i="7"/>
  <c r="K66" i="7"/>
  <c r="K82" i="7"/>
  <c r="K421" i="7"/>
  <c r="K692" i="7"/>
  <c r="F692" i="7"/>
  <c r="K884" i="7"/>
  <c r="K395" i="7"/>
  <c r="K159" i="7"/>
  <c r="F159" i="7"/>
  <c r="F233" i="7"/>
  <c r="F295" i="7"/>
  <c r="F397" i="7"/>
  <c r="K649" i="7"/>
  <c r="F665" i="7"/>
  <c r="K670" i="7"/>
  <c r="F868" i="7"/>
  <c r="F95" i="7"/>
  <c r="F718" i="7"/>
  <c r="K39" i="7"/>
  <c r="F39" i="7"/>
  <c r="F860" i="7"/>
  <c r="K860" i="7"/>
  <c r="K375" i="7"/>
  <c r="F317" i="7"/>
  <c r="K321" i="7"/>
  <c r="K313" i="7"/>
  <c r="K713" i="7"/>
  <c r="K309" i="7"/>
  <c r="F746" i="7"/>
  <c r="F750" i="7"/>
  <c r="F754" i="7"/>
  <c r="F758" i="7"/>
  <c r="F762" i="7"/>
  <c r="F766" i="7"/>
  <c r="F770" i="7"/>
  <c r="F799" i="7"/>
  <c r="F853" i="7"/>
  <c r="F859" i="7"/>
  <c r="F865" i="7"/>
  <c r="F871" i="7"/>
  <c r="F726" i="7"/>
</calcChain>
</file>

<file path=xl/sharedStrings.xml><?xml version="1.0" encoding="utf-8"?>
<sst xmlns="http://schemas.openxmlformats.org/spreadsheetml/2006/main" count="6269" uniqueCount="1854">
  <si>
    <t>RENGLÓN PRESUPUESTARIO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</si>
  <si>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</si>
  <si>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</si>
  <si>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</si>
  <si>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</si>
  <si>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</si>
  <si>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</si>
  <si>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</si>
  <si>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</si>
  <si>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</si>
  <si>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</si>
  <si>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</si>
  <si>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</si>
  <si>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</si>
  <si>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</si>
  <si>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</si>
  <si>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</si>
  <si>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</si>
  <si>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</si>
  <si>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</si>
  <si>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</si>
  <si>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</si>
  <si>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</si>
  <si>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</si>
  <si>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</si>
  <si>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</si>
  <si>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</si>
  <si>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</si>
  <si>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</si>
  <si>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</si>
  <si>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</si>
  <si>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</si>
  <si>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</si>
  <si>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</si>
  <si>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</si>
  <si>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</si>
  <si>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>ALBA IMELDA ESTRADA QUEVEDO</t>
  </si>
  <si>
    <t>GUSTAVO ADOLFO ALVARADO CALDERON</t>
  </si>
  <si>
    <t>MARLON ERNESTO VASQUEZ PIMENTEL</t>
  </si>
  <si>
    <t>ASISTENTE PROFESIONAL IV</t>
  </si>
  <si>
    <t>IVAN ANTONIO SALAZAR SOSA</t>
  </si>
  <si>
    <t>HARIET ELIZABETH LOPEZ SOLIS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</si>
  <si>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</si>
  <si>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</si>
  <si>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</si>
  <si>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</si>
  <si>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</si>
  <si>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</si>
  <si>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</si>
  <si>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</si>
  <si>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</si>
  <si>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</si>
  <si>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</si>
  <si>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</si>
  <si>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</si>
  <si>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</si>
  <si>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</si>
  <si>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</si>
  <si>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</si>
  <si>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</si>
  <si>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</si>
  <si>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</si>
  <si>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</si>
  <si>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</si>
  <si>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</si>
  <si>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</si>
  <si>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</si>
  <si>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</si>
  <si>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</si>
  <si>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</si>
  <si>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JUAN XOL CHOC</t>
  </si>
  <si>
    <t>JOSE ALBERTO MEJIA ALVIZURES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</si>
  <si>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</si>
  <si>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</si>
  <si>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</si>
  <si>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</si>
  <si>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</si>
  <si>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</si>
  <si>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</si>
  <si>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</si>
  <si>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</si>
  <si>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</si>
  <si>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</si>
  <si>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</si>
  <si>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</si>
  <si>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</si>
  <si>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</si>
  <si>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</si>
  <si>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</si>
  <si>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</si>
  <si>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</si>
  <si>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</si>
  <si>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</si>
  <si>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</si>
  <si>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</si>
  <si>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</si>
  <si>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</si>
  <si>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</si>
  <si>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</si>
  <si>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</si>
  <si>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</si>
  <si>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</si>
  <si>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</si>
  <si>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</si>
  <si>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</si>
  <si>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</si>
  <si>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</si>
  <si>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</si>
  <si>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</si>
  <si>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</si>
  <si>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</si>
  <si>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</si>
  <si>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</si>
  <si>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</si>
  <si>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</si>
  <si>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</si>
  <si>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</si>
  <si>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</si>
  <si>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</si>
  <si>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</si>
  <si>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</si>
  <si>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</si>
  <si>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</si>
  <si>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</si>
  <si>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</si>
  <si>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</si>
  <si>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</si>
  <si>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</si>
  <si>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</si>
  <si>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</si>
  <si>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</si>
  <si>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</si>
  <si>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</si>
  <si>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</si>
  <si>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</si>
  <si>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</si>
  <si>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</si>
  <si>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</si>
  <si>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</si>
  <si>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</si>
  <si>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</si>
  <si>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</si>
  <si>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</si>
  <si>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</si>
  <si>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</si>
  <si>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</si>
  <si>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</si>
  <si>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</si>
  <si>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</si>
  <si>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</si>
  <si>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</si>
  <si>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</si>
  <si>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</si>
  <si>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</si>
  <si>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</si>
  <si>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</si>
  <si>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</si>
  <si>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</si>
  <si>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</si>
  <si>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</si>
  <si>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</si>
  <si>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</si>
  <si>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</si>
  <si>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</si>
  <si>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</si>
  <si>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</si>
  <si>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</si>
  <si>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</si>
  <si>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</si>
  <si>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</si>
  <si>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</si>
  <si>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</si>
  <si>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</si>
  <si>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</si>
  <si>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</si>
  <si>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</si>
  <si>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</si>
  <si>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</si>
  <si>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</si>
  <si>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</si>
  <si>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</si>
  <si>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</si>
  <si>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</si>
  <si>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</si>
  <si>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</si>
  <si>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</si>
  <si>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</si>
  <si>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</si>
  <si>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</si>
  <si>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EDY ROCAEL PUGA CANO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</si>
  <si>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</si>
  <si>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</si>
  <si>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</si>
  <si>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</si>
  <si>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</si>
  <si>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</si>
  <si>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</si>
  <si>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</si>
  <si>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</si>
  <si>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</si>
  <si>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</si>
  <si>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</si>
  <si>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</si>
  <si>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</si>
  <si>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</si>
  <si>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</si>
  <si>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</si>
  <si>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</si>
  <si>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</si>
  <si>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</si>
  <si>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</si>
  <si>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</si>
  <si>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</si>
  <si>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</si>
  <si>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</si>
  <si>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</si>
  <si>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</si>
  <si>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</si>
  <si>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</si>
  <si>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</si>
  <si>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</si>
  <si>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</si>
  <si>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</si>
  <si>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</si>
  <si>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</si>
  <si>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</si>
  <si>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</si>
  <si>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</si>
  <si>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</si>
  <si>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</si>
  <si>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</si>
  <si>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</si>
  <si>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</si>
  <si>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</si>
  <si>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</si>
  <si>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</si>
  <si>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</si>
  <si>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</si>
  <si>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</si>
  <si>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</si>
  <si>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</si>
  <si>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</si>
  <si>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</si>
  <si>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</si>
  <si>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</si>
  <si>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</si>
  <si>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NERY MATIAS PEREZ LOPEZ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</si>
  <si>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</si>
  <si>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</si>
  <si>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</si>
  <si>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</si>
  <si>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</si>
  <si>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</si>
  <si>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</si>
  <si>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</si>
  <si>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</si>
  <si>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</si>
  <si>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</si>
  <si>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</si>
  <si>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</si>
  <si>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</si>
  <si>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</si>
  <si>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</si>
  <si>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</si>
  <si>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</si>
  <si>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</si>
  <si>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</si>
  <si>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</si>
  <si>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</si>
  <si>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</si>
  <si>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</si>
  <si>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</si>
  <si>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</si>
  <si>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</si>
  <si>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</si>
  <si>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</si>
  <si>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</si>
  <si>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</si>
  <si>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</si>
  <si>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</si>
  <si>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</si>
  <si>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</si>
  <si>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</si>
  <si>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</si>
  <si>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</si>
  <si>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</si>
  <si>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</si>
  <si>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</si>
  <si>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</si>
  <si>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</si>
  <si>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</si>
  <si>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</si>
  <si>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</si>
  <si>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</si>
  <si>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</si>
  <si>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</si>
  <si>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</si>
  <si>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</si>
  <si>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</si>
  <si>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</si>
  <si>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</si>
  <si>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</si>
  <si>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</si>
  <si>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</si>
  <si>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</si>
  <si>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</si>
  <si>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</si>
  <si>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</si>
  <si>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</si>
  <si>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</si>
  <si>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</si>
  <si>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</si>
  <si>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</si>
  <si>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</si>
  <si>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</si>
  <si>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</si>
  <si>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</si>
  <si>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</si>
  <si>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</si>
  <si>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</si>
  <si>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</si>
  <si>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</si>
  <si>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EMILIO XOL CHOC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</si>
  <si>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</si>
  <si>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</si>
  <si>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</si>
  <si>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</si>
  <si>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</si>
  <si>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</si>
  <si>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</si>
  <si>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</si>
  <si>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</si>
  <si>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</si>
  <si>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</si>
  <si>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</si>
  <si>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</si>
  <si>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</si>
  <si>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</si>
  <si>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</si>
  <si>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</si>
  <si>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</si>
  <si>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</si>
  <si>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</si>
  <si>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</si>
  <si>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</si>
  <si>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</si>
  <si>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</si>
  <si>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</si>
  <si>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</si>
  <si>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</si>
  <si>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</si>
  <si>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</si>
  <si>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</si>
  <si>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</si>
  <si>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</si>
  <si>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</si>
  <si>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</si>
  <si>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</si>
  <si>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</si>
  <si>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</si>
  <si>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</si>
  <si>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</si>
  <si>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</si>
  <si>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</si>
  <si>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</si>
  <si>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</si>
  <si>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</si>
  <si>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</si>
  <si>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RENGLÓN PRESUPUESTARIO 022 "PERSONAL POR CONTRATO"</t>
  </si>
  <si>
    <t>NO</t>
  </si>
  <si>
    <t>BONO PROFESIONAL</t>
  </si>
  <si>
    <t xml:space="preserve"> BONIFICACIÓN ACUERDO 66-2000 Y 37-2001 </t>
  </si>
  <si>
    <t>TOTAL DEVENGADO</t>
  </si>
  <si>
    <t>022</t>
  </si>
  <si>
    <t>JOSÉ LUIS ECHEVERRÍA TELLO</t>
  </si>
  <si>
    <t>DIRECTOR EJECUTIVO III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</si>
  <si>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</si>
  <si>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</si>
  <si>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</si>
  <si>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</si>
  <si>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</si>
  <si>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</si>
  <si>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</si>
  <si>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</si>
  <si>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</si>
  <si>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</si>
  <si>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DIRECTOR EJECUTIVO II</t>
  </si>
  <si>
    <t>PABLO CÉSAR VALDÉZ AGUÍLAR</t>
  </si>
  <si>
    <t>JORGE MARIO VÁSQUEZ KILKÁN</t>
  </si>
  <si>
    <t>EVELYN MAGALY ESCOBAR CASTAÑEDA</t>
  </si>
  <si>
    <t>JOSÉ PABLO ALBERTO PACHECO TESUCUN</t>
  </si>
  <si>
    <t>SUB-DIRECTOR EJECUTIVO III</t>
  </si>
  <si>
    <t>LOURDES DEL ROSARIO ESCOBEDO LOPEZ</t>
  </si>
  <si>
    <t>CARLOS RAFAEL CASTELLANOS PINELO</t>
  </si>
  <si>
    <t>SUBDIRECTOR EJECUTIVO II</t>
  </si>
  <si>
    <t>FERNANDO SAMUEL REYES ALONZO</t>
  </si>
  <si>
    <t>DIRECTOR EJECUTIVO IV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</si>
  <si>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</si>
  <si>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</si>
  <si>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</si>
  <si>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</si>
  <si>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</si>
  <si>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</si>
  <si>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SILVIA MAGALY SOTO MAZARIEGOS</t>
  </si>
  <si>
    <t>JOSE ANTONIO PAIZ LOPEZ</t>
  </si>
  <si>
    <t>MARIA ANDREA  BONILLA RAMIREZ</t>
  </si>
  <si>
    <t>CHRISTOPHER ESCOBAR PALACIOS</t>
  </si>
  <si>
    <t>EDSON GERARDO FLORES MARROQUIN</t>
  </si>
  <si>
    <t xml:space="preserve">FELIX PEREZ MENDOZA </t>
  </si>
  <si>
    <t>SUBDIRECTOR EJECUTIVO III</t>
  </si>
  <si>
    <t>JOSE GILBERTO CIFUENTES BARRIENTOS</t>
  </si>
  <si>
    <t>SERGIO ALEJANDRO ROLANDO BALAN GONZALEZ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</si>
  <si>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</si>
  <si>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</si>
  <si>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</si>
  <si>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</si>
  <si>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</si>
  <si>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</si>
  <si>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RENGLÓN PRESUPUESTARIO 021 "PERSONAL SUPERNUMERARIO"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</si>
  <si>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</si>
  <si>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</si>
  <si>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</si>
  <si>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</si>
  <si>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</si>
  <si>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>ELSA LEONELA MAURICIO</t>
  </si>
  <si>
    <t>ANALISTA EN ASUNTOS JURIDICOS</t>
  </si>
  <si>
    <t>JOSE PABLO JIMENEZ GONZALEZ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</si>
  <si>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</si>
  <si>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</si>
  <si>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</si>
  <si>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</si>
  <si>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</si>
  <si>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</si>
  <si>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</si>
  <si>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</si>
  <si>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</si>
  <si>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</si>
  <si>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</si>
  <si>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</si>
  <si>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</si>
  <si>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</si>
  <si>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</si>
  <si>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</si>
  <si>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</si>
  <si>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</si>
  <si>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</si>
  <si>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</si>
  <si>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</si>
  <si>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</si>
  <si>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</si>
  <si>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</si>
  <si>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</si>
  <si>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</si>
  <si>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</si>
  <si>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</si>
  <si>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</si>
  <si>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ALVARO JOSUE HOIL FLORES</t>
  </si>
  <si>
    <t>ENCARGADO DEL PARQUE NACIONAL LAGUNA DEL TIGRE</t>
  </si>
  <si>
    <t>MILTON DEMETRIO ORREGO AGUIRRE</t>
  </si>
  <si>
    <t>AUXILIAR DE COBRO</t>
  </si>
  <si>
    <t>ENA LUCRECIA BARRERA PIRIR</t>
  </si>
  <si>
    <t xml:space="preserve">SILVIA ROCIO DE LOS ANGELES CONTRERAS LOPEZ </t>
  </si>
  <si>
    <t>RUBELIO BARRERA TRIGUEROS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</si>
  <si>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</si>
  <si>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</si>
  <si>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</si>
  <si>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</si>
  <si>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</si>
  <si>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</si>
  <si>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</si>
  <si>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</si>
  <si>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</si>
  <si>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</si>
  <si>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</si>
  <si>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</si>
  <si>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</si>
  <si>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</si>
  <si>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</si>
  <si>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>02/06/2025 AL 30/09/2025</t>
  </si>
  <si>
    <t xml:space="preserve">SERVICIOS TÉCNICOS </t>
  </si>
  <si>
    <t>CRISTIAN ALEXANDER XI VASQUEZ</t>
  </si>
  <si>
    <t>´029</t>
  </si>
  <si>
    <t xml:space="preserve">SERVICIOS TECNICOS </t>
  </si>
  <si>
    <t>MARIA EUGENIA LOPEZ PALACIOS</t>
  </si>
  <si>
    <t>19/09/2025 AL 31/12/2025</t>
  </si>
  <si>
    <t xml:space="preserve">SERVICIOS PROFESIONALES </t>
  </si>
  <si>
    <t xml:space="preserve">FEDERICO AJU LOPEZ </t>
  </si>
  <si>
    <t>09/10/2025 AL 31/12/2025</t>
  </si>
  <si>
    <t>CLARA DOMINGA UPUN AJU</t>
  </si>
  <si>
    <t xml:space="preserve">DIAS PAGADOS DEL 01 DE SEPTIEMBRE AL 31 DE OCTUBRE </t>
  </si>
  <si>
    <t>01/10/2025 AL 31/12/2025</t>
  </si>
  <si>
    <t>WENDY JANETH LIMA ESCALERA</t>
  </si>
  <si>
    <t>01/09/2025 AL 31/12/2025</t>
  </si>
  <si>
    <t>EDVIN FERNANDO GRAJEDA ZABALETA</t>
  </si>
  <si>
    <t>10/09/2025 AL 31/12/2025</t>
  </si>
  <si>
    <t xml:space="preserve">SERVICIOS PROFESIONALES EN GESTIÓN AMBIENTAL </t>
  </si>
  <si>
    <t>ANNA MARLENNE ZEISSIG DAVILA DE VASQUEZ</t>
  </si>
  <si>
    <t>27/08/2025 AL 31/12/2025</t>
  </si>
  <si>
    <t>YALAL TALEBIFARD DE LEON</t>
  </si>
  <si>
    <t>25/07/2025 AL 31/12/2025</t>
  </si>
  <si>
    <t>JOSE MANUEL RAMOS SANDOVAL</t>
  </si>
  <si>
    <t>23/06/2025 AL 31/12/2025</t>
  </si>
  <si>
    <t>ANDREA ALEJANDRA PALACIOS FLORIAN</t>
  </si>
  <si>
    <t>DIAS PAGADOS DEL 01 DE SEPTIEMBRE AL 31 DE OCTUBRE DEL 2025</t>
  </si>
  <si>
    <t>09/06/2025 AL 31/12/2025</t>
  </si>
  <si>
    <t>RITA PAOLA ESTRADA BARRIOS</t>
  </si>
  <si>
    <t>02/06/2025 al 31/12/2025</t>
  </si>
  <si>
    <t>SERVICIOS PROFESIONALES</t>
  </si>
  <si>
    <t>ROBERTO ARIEL AGUILAR CHAN</t>
  </si>
  <si>
    <t xml:space="preserve">SERVICIOS PROFESIONALES EN RECURSOS HUMANOS </t>
  </si>
  <si>
    <t>JENNIFER SKARLETTE AGUIRRE LUCERO</t>
  </si>
  <si>
    <t>ROBERTO ISMAEL CRUZ ENRIQUEZ</t>
  </si>
  <si>
    <t>SERVICIOS TÉCNICOS EN MANEJO DE BOSQUES Y VIDA SILVESTRE</t>
  </si>
  <si>
    <t>HANZ ESTUARDO JUAREZ ROSALES</t>
  </si>
  <si>
    <t>19/08/2025 AL 31/12/2025</t>
  </si>
  <si>
    <t>WALTER GASPAR QUINO GONZALEZ</t>
  </si>
  <si>
    <t>08/09/2025 AL 31/12/2025</t>
  </si>
  <si>
    <t>SERVICIOS TÉCNICOS EN GESTIÓN AMBIENTAL</t>
  </si>
  <si>
    <t>YOLANDA ELIZABETH MOLINA VILLATORO</t>
  </si>
  <si>
    <t>SERVICIOS PROFESIONALES EN MANEJO DE BOSQUES Y VIDA SILVESTRE</t>
  </si>
  <si>
    <t>REYNA LISETH SINAY CHACON</t>
  </si>
  <si>
    <t>DIAS PAGADOS DEL 01 DE OCTUBRE AL 15 DE OCTUBRE DEL 2025</t>
  </si>
  <si>
    <t>16/06/2025 AL 15/10/2025</t>
  </si>
  <si>
    <t>SERVICIOS TÉCNICOS EN -UDAF-</t>
  </si>
  <si>
    <t>MARIA JOSE GONZALEZ PEREZ</t>
  </si>
  <si>
    <t>SERVICIOS PROFESIONALES EN -SIGAP-</t>
  </si>
  <si>
    <t>SAMUEL CAMEY CURRUCHICH</t>
  </si>
  <si>
    <t>15/07/2025/2025 AL 31/12/2025</t>
  </si>
  <si>
    <t>SERVICIOS PROFESIONALES EN PLANIFICACIÓN</t>
  </si>
  <si>
    <t xml:space="preserve">HILDA CAROLINA RODRIGUEZ MARROQUIN </t>
  </si>
  <si>
    <t>01/08/2025 AL 31/12/2025</t>
  </si>
  <si>
    <t xml:space="preserve">ALFREDO ANTONIO PRIVADO MEDRANO </t>
  </si>
  <si>
    <t xml:space="preserve">CARLOS LEONEL RODRIGUEZ OLIVET </t>
  </si>
  <si>
    <t>DIAS PAGADOS DEL 01 DE SEPTIEMBRE AL 18 DE SEPTIEMBRE DEL 2025</t>
  </si>
  <si>
    <t xml:space="preserve"> IVAN ALEXANDER PEREZ 
PALACIOS</t>
  </si>
  <si>
    <t>JUTIAPA</t>
  </si>
  <si>
    <t>01/4/2025 al 31/12/2025</t>
  </si>
  <si>
    <t>SERVICIOS TÉCNICOS EN CONTROL Y PROTECCIÓN</t>
  </si>
  <si>
    <t>MILTON REMBERTO GONZALEZ HERRARTE</t>
  </si>
  <si>
    <t>LUIS DANIEL FLORIAN NAJERA</t>
  </si>
  <si>
    <t>SERVICIOS PROFESIONALES EN EDUCACIÓN PARA EL DESARROLLO SOSTENIBLE</t>
  </si>
  <si>
    <t>KAREN MICHELLE HERNANDEZ ROJAS DE GONZALEZ</t>
  </si>
  <si>
    <t>SADIA JEANINNA MUÑOZ BARRERA</t>
  </si>
  <si>
    <t>SERVICIOS PROFESIONALES PARA EL DESARROLLO DEL -SIGAP-</t>
  </si>
  <si>
    <t>FREDY RODOLFO MELGAR AGUILAR</t>
  </si>
  <si>
    <t>SERVICIOS PROFESIONALES MARINO COSTEROS</t>
  </si>
  <si>
    <t>MARLON ERNESTO CHILIN MOLINA</t>
  </si>
  <si>
    <t>BLANCA ELENA RODRIGUEZ LEMUS DE MEDRANO</t>
  </si>
  <si>
    <t>LUIS ROBERTO GUZMÁN MONTERROSO</t>
  </si>
  <si>
    <t>SERVICIOS PROFESIONALES EN ASUNTOS JURÍDICOS</t>
  </si>
  <si>
    <t>PAOLA VIRGINA MARTINEZ MURILLO</t>
  </si>
  <si>
    <t>SERVICIOS TÉCNICOS EN EDUCACIÓN PARA EL DESARROLLO SOSTENIBLE</t>
  </si>
  <si>
    <t>WALTER ALEJANDRO WELLMANN SANDOVAL</t>
  </si>
  <si>
    <t>ZACAPA</t>
  </si>
  <si>
    <t>16/06/2025 al 15/10/2025</t>
  </si>
  <si>
    <t>SERVICIOS TÉCNICOS</t>
  </si>
  <si>
    <t>MARIO ROBERTO ANGEL BENAVIDES</t>
  </si>
  <si>
    <t>CARLOS MARIO ARGUETA LOPEZ</t>
  </si>
  <si>
    <t xml:space="preserve">SERVICIOS PROFESIONALES PARA EL DESARROLLO DEL -SIGAP- </t>
  </si>
  <si>
    <t>ROSA ESTELA LOPEZ CERIN</t>
  </si>
  <si>
    <t>CHRYSTEL SUZETH GUADALUPE TORRES PINEDA</t>
  </si>
  <si>
    <t>SERVICIOS PROFESIONALES EN CONTROL Y PROTECCIÓN</t>
  </si>
  <si>
    <t>KEVIN RENE VASQUEZ CABRERA</t>
  </si>
  <si>
    <t>AMILCAR OCTAVIO MIRANDA VIVAR</t>
  </si>
  <si>
    <t>SERVICIOS TÉCNICOS PARA EL DESARROLLO DEL -SIGAP-</t>
  </si>
  <si>
    <t>JORGE EDUARDO BERBEN DUQUE</t>
  </si>
  <si>
    <t>LUIS FRANCISCO MAYORGA JORDAN</t>
  </si>
  <si>
    <t>LUIS PEDRO PEÑATE CASTILLO</t>
  </si>
  <si>
    <t>WILLIAM GIOVANNI ALDANA LEIVA</t>
  </si>
  <si>
    <t>LUIS FERNANDO SAGASTUME GARCIA</t>
  </si>
  <si>
    <t xml:space="preserve">ZACAPA </t>
  </si>
  <si>
    <t>BYRON FERNANDO SALGUERO VENTURA</t>
  </si>
  <si>
    <t xml:space="preserve">SERVICIOS TÉCNICOS PARA EL DESARROLLO DEL -SIGAP- </t>
  </si>
  <si>
    <t>OTTO DAVID FRANCO GOMEZ</t>
  </si>
  <si>
    <t>SERVICIOS TÉCNICOS ADMINISTRATIVOS</t>
  </si>
  <si>
    <t>ELMER RODOLFO AGUILAR POLANCO</t>
  </si>
  <si>
    <t>SERVICIOS TÉCNICOS EN ANÁLISIS GEOESPACIAL</t>
  </si>
  <si>
    <t>KARLA MARIA REYES LOPEZ</t>
  </si>
  <si>
    <t>SERVICIOS PROFESIONALES EN MANEJO FORESTAL</t>
  </si>
  <si>
    <t>HELEN YAJAIRA SALGUERO MORALES</t>
  </si>
  <si>
    <t>SERVICIOS TÉCNICOS EN MANEJO FORESTAL</t>
  </si>
  <si>
    <t>OSMAN MAURICIO MATEO MONTEJO</t>
  </si>
  <si>
    <t>JAIME RENE CRUZ</t>
  </si>
  <si>
    <t>EDDY ARIEL SAAVEDRA MENDEZ</t>
  </si>
  <si>
    <t>SERVICIOS TÉCNICOS EN PUEBLOS INDIGENAS Y COMUNIDADES LOCALES</t>
  </si>
  <si>
    <t>WENSES EMENIGUI ELLINGTON ROJAS</t>
  </si>
  <si>
    <t>JULIAN ALONSO SERRATO RODRÍGUEZ</t>
  </si>
  <si>
    <t>HENDRYC OBED ACEVEDO CATALAN</t>
  </si>
  <si>
    <t>JORGE MAURICIO WARREN ESMENJAUD</t>
  </si>
  <si>
    <t>GISELA MARISOL RODRIGUEZ 
SERRATO</t>
  </si>
  <si>
    <t>01/04/2025 AL 31/12/2025</t>
  </si>
  <si>
    <t>WALTER ADOLFO GONGORA MAR</t>
  </si>
  <si>
    <t>CARLOS ISAEL ALDANA MAYEN</t>
  </si>
  <si>
    <t>DIAS PAGADOS DEL 08 DE SEPTIEMBRE AL 31 DE OCTUBRE DEL 2025</t>
  </si>
  <si>
    <t>YORKIS JOHNNY WILFREDO MAURICIO LOPEZ</t>
  </si>
  <si>
    <t>DIAS PAGADOS DEL 02 DE SEPTIEMBRE AL 31 DE OCTUBRE DEL 2025</t>
  </si>
  <si>
    <t>02/09/2025 AL 31/12/2025</t>
  </si>
  <si>
    <t>AURY MARIANA SILIEZAR COTOM</t>
  </si>
  <si>
    <t>DIAS PAGADOS DEL 26 DE JULIO AL 31 DE OCTUBRE DEL 2025</t>
  </si>
  <si>
    <t>PABLO ENRIQUE CASTAÑEDA GUEVARA</t>
  </si>
  <si>
    <t>DIAS PAGADOS DEL 01 DE SEPTIEMBRE AL 21 DE OCTUBRE DEL 2025</t>
  </si>
  <si>
    <t>23/06/2025 al 22/10/2025</t>
  </si>
  <si>
    <t>SERVICIOS TÉCNICOS EN EXTENSIONISMO RURAL</t>
  </si>
  <si>
    <t>ELMER GENIS VASQUEZ</t>
  </si>
  <si>
    <t>DIAS PAGADOS DEL 01 DE AGOSTO AL 22 DE OCTUBRE DEL 2025</t>
  </si>
  <si>
    <t>TEODILIO MATIAS RAMIREZ</t>
  </si>
  <si>
    <t>DIAS PAGADOS DEL 01 DE SEPTIEMBRE AL 22 DE OCTUBRE DEL 2025</t>
  </si>
  <si>
    <t>23/06/2025 AL 22/10/2025</t>
  </si>
  <si>
    <t>SERVICIOS PROFESIONALES EN GESTIÓN AMBIENTAL</t>
  </si>
  <si>
    <t>JOSUE PILAR LEMUS QUINTANA</t>
  </si>
  <si>
    <t>DIAS PAGADOS DEL 01 DE AGOSTO AL 31 DE OCTUBRE DEL 2025</t>
  </si>
  <si>
    <t>16/06/2025/ al 31/12/2025</t>
  </si>
  <si>
    <t>AJ JULK'IN OTONIEL SAKAL KOY'I</t>
  </si>
  <si>
    <t>OSCAR ISAAC SOSA CASASOLA</t>
  </si>
  <si>
    <t>LILIAN AMELITA MENDEZ CERVANTES</t>
  </si>
  <si>
    <t>DIAS PAGADOS DEL 19 DE SEPTIEMBRE AL 31 DE OCTUBRE DEL 2025</t>
  </si>
  <si>
    <t>WILLIAM'S EMANUEL ESCOBAR PACAY</t>
  </si>
  <si>
    <t>09/06/2025 al 08/10/2025</t>
  </si>
  <si>
    <t>LAURA CAROLINA MENDOZA CAMPOSECO</t>
  </si>
  <si>
    <t>02/06/2025 al 30/09/2025</t>
  </si>
  <si>
    <t>OSCAR DANIEL ORELLANA VIVAR</t>
  </si>
  <si>
    <t>SEYNER GELVIN LUIS VALENZUELA</t>
  </si>
  <si>
    <t>JOSE JULIAN QUIXCHAN CORZO</t>
  </si>
  <si>
    <t>HILDA ESPERANZA PEÑA RODRIGUEZ</t>
  </si>
  <si>
    <t>ERICK EDUARDO RIVERA RODRIGUEZ</t>
  </si>
  <si>
    <t>CARMELO OSEAS CORTEZ ALVARADO</t>
  </si>
  <si>
    <t>WENDER OVIDIO GARCIA RAMIREZ</t>
  </si>
  <si>
    <t>ALFONSO EMILIANO COHUOJ HUEX</t>
  </si>
  <si>
    <t>SEYDY YALITZA GENIS GOMEZ</t>
  </si>
  <si>
    <t>SERVICIOS 
TÉCNICOS</t>
  </si>
  <si>
    <t>JOANA DELFINA AYALA GUZMAN</t>
  </si>
  <si>
    <t>JOSE CARLOS PALACIOS ZETINA</t>
  </si>
  <si>
    <t>MARLON DANIEL GONZALEZ OCHOA</t>
  </si>
  <si>
    <t>ASHLY SABRINA CAHUICHE SUNTECUN</t>
  </si>
  <si>
    <t>BYRON JOSE CHACON ARCHILA</t>
  </si>
  <si>
    <t>LIDIA REGINA PASTOR PEREZ</t>
  </si>
  <si>
    <t>MARIA JOSE DE LEON REGIL GONZALEZ</t>
  </si>
  <si>
    <t>MARIA JOSE RODRIGUEZ MONZON</t>
  </si>
  <si>
    <t>MELANIE SAMANTHA HIDALGO SALAZAR</t>
  </si>
  <si>
    <t>ENDER IVAN ROCA MAZARIEGOS</t>
  </si>
  <si>
    <t>YEIMER CARLOS DANIEL AGUILAR AGUILAR</t>
  </si>
  <si>
    <t>CESAR MIGUEL ALDANA VIVAS</t>
  </si>
  <si>
    <t>EVER MILITO RIVAS CARDONA</t>
  </si>
  <si>
    <t>EDUARDO JOSE DONIS SALGUERO</t>
  </si>
  <si>
    <t xml:space="preserve">DIAS PAGADOS DEL 20 DE SEPTIEMBRE  AL 31 DE OCTUBRE </t>
  </si>
  <si>
    <t>CARLOS ADRIAN PERDOMO SALGUERO</t>
  </si>
  <si>
    <t>RUTH ELIZABETH OCHOA MARROQUIN</t>
  </si>
  <si>
    <t>GRECIA YARIMA PEREZ RUBALLOS</t>
  </si>
  <si>
    <t>DIAS PAGADOS DEL 20 DE SEPTIEMBRE AL 31 DE OCTUBRE DEL 2025</t>
  </si>
  <si>
    <t>MARIANA LIZBETH ESCOBAR BONILLA</t>
  </si>
  <si>
    <t>ELMER GIOVANNY VENTURA GONZALEZ</t>
  </si>
  <si>
    <t>CESAR FELIPE MORENO GARCIA</t>
  </si>
  <si>
    <t>WENDY LUCRECIA GARCIA ARNULFO</t>
  </si>
  <si>
    <t>SARA YULENY GONZALEZ CUELLAR</t>
  </si>
  <si>
    <t>ANGEL RIGOBERTO XO TZIMAAJ</t>
  </si>
  <si>
    <t>MEGHAN LORENA BURMESTER CORDON</t>
  </si>
  <si>
    <t>VICTOR ROLANDO CHUB CHEN</t>
  </si>
  <si>
    <t>VIRGINIA DEL ROSARIO RIVERA GONZALEZ</t>
  </si>
  <si>
    <t>RONALD FRANCISCO LOPEZ MORALES</t>
  </si>
  <si>
    <t>OSCAR ALEXIS MENDOZA GONZALEZ</t>
  </si>
  <si>
    <t>ABRAHAM ARMANDO SALGUERO NAJARRO</t>
  </si>
  <si>
    <t>ANA LUCRECIA MONZON LOPEZ DE MAZARIEGOS</t>
  </si>
  <si>
    <t>16/06/2025 al 31/12/2025</t>
  </si>
  <si>
    <t>RIGOBERTO LOPEZ MORALES</t>
  </si>
  <si>
    <t>JORGE ANTONIO MORALES AGUILAR</t>
  </si>
  <si>
    <t>JOSE VICTOR PORTELA ABZUN</t>
  </si>
  <si>
    <t xml:space="preserve">DIAS PAGADOS A PARTIR DEL 19 DE SEPTIEMBRE AL 31 DE OCTUBRE </t>
  </si>
  <si>
    <t>MANUEL ROBERTO ESTRADA BARILLAS</t>
  </si>
  <si>
    <t>AURA LISETH GARCIA CANO</t>
  </si>
  <si>
    <t>JOSE ROBERTO PAZ WAIGHT</t>
  </si>
  <si>
    <t>MARIO GUILLERMO CHIQUIN MARROQUIN</t>
  </si>
  <si>
    <t>JOEL ESTEBAN AGUILAR NATARENO</t>
  </si>
  <si>
    <t>VICTOR RICARDO HERRARTE CONDE</t>
  </si>
  <si>
    <t>HEYSER MAGDIEL GUERRA MENDEZ</t>
  </si>
  <si>
    <t>ANA LUISA LEONARDO ZETINA</t>
  </si>
  <si>
    <t>SERVICIOS TÉCNICOS EN ASUNTOS TÉCNICOS</t>
  </si>
  <si>
    <t>KENIA MELISSA PINTO RUANO</t>
  </si>
  <si>
    <t>ANDREA MARLENY CASASOLA RUIZ</t>
  </si>
  <si>
    <t>DIAS PAGADOS DEL 01 DE SEPTIEMBRE AL 31 DE OCTUBRE</t>
  </si>
  <si>
    <t>JENNIFER LISBETH DIEGUEZ TAX</t>
  </si>
  <si>
    <t>ASTRID KARINA PAPE GREGG</t>
  </si>
  <si>
    <t>23/10/2025 AL 31/12/2025</t>
  </si>
  <si>
    <t>FREDY MAURICIO FUENTES PUGA</t>
  </si>
  <si>
    <t>16/09/2025 AL 31/12/2025</t>
  </si>
  <si>
    <t>RUDY ISRAEL MORALES MENDEZ</t>
  </si>
  <si>
    <t>ROBERTO GABRIEL TORRES VASQUEZ</t>
  </si>
  <si>
    <t>DIAS PAGADOS DEL 01 DE SEPTIEMBRE AL 23 DE OCTUBRE  DEL 2025</t>
  </si>
  <si>
    <t>JULIO FRANCISCO GONGORA BAÑOS</t>
  </si>
  <si>
    <t>04/07/2025 AL 31/12/2025</t>
  </si>
  <si>
    <t>SERVICIOS PROFESIONALES  EN MANEJO DE BOSQUES Y VIDA SILVESTRE</t>
  </si>
  <si>
    <t>LILIAN XIOMARA PEREA CARRERA</t>
  </si>
  <si>
    <t>CRISTINA AMARILIS VASQUEZ ARANGO</t>
  </si>
  <si>
    <t>01/10/2025/ AL 31/12/2025</t>
  </si>
  <si>
    <t>OSMAR ENRIQUE IBAÑEZ MONTEJO</t>
  </si>
  <si>
    <t>18/09/2025 AL 31/12/2025</t>
  </si>
  <si>
    <t>LUIS DAVID HERNANDEZ ACEVEDO</t>
  </si>
  <si>
    <t>CARLOS JORGE RAZO ZABALETA</t>
  </si>
  <si>
    <t>DIAS PAGADOS DEL 01 DE SEPTIEMBRE AL 15 DE OCTUBRE DEL 2025</t>
  </si>
  <si>
    <t>15/10/2025 AL 31/12/2025</t>
  </si>
  <si>
    <t>SERVICIOS PROFESIONALES EN ASUNTOS TÉCNICOS</t>
  </si>
  <si>
    <t>CLAUDIO FIDEL MIJANGOS BURGOS</t>
  </si>
  <si>
    <t>SALVADOR EDGARDO PADILLA HERRERA</t>
  </si>
  <si>
    <t>FREDY ANTONIO SOLIS CHAN</t>
  </si>
  <si>
    <t>JAQUELINE PAOLA CAMPOS PECHE</t>
  </si>
  <si>
    <t>MAYCOL STIVEN SANTIAGO PALMA</t>
  </si>
  <si>
    <t>JUAN ENRIQUEZ BARAHONA GARRIDO</t>
  </si>
  <si>
    <t>NILTON DE JESUS ALEXANDER GONZALEZ CONTRERAS</t>
  </si>
  <si>
    <t>SERVICIOS PROFESIONALES EN TECNOLOGÍAS DE LA INFORMACIÓN</t>
  </si>
  <si>
    <t>MANUEL EDUARDO ROMERO TESUCUN</t>
  </si>
  <si>
    <t>MARIAN JULIETA ISABEL CORDOVA RAMIREZ</t>
  </si>
  <si>
    <t>CRISTIAN SAUL FLORES SANCHEZ</t>
  </si>
  <si>
    <t>SERVICIOS PROFESIONALES ADMINISTRATIVOS</t>
  </si>
  <si>
    <t>MARIA FERNANDA ESTRADA DURAN</t>
  </si>
  <si>
    <t>LEYSER DONAN ARANA SOLA</t>
  </si>
  <si>
    <t>JORGE LUIS ROMERO MAS</t>
  </si>
  <si>
    <t>JAIME ANTONIO ERAZO HERNANDEZ</t>
  </si>
  <si>
    <t>JONATHAN ENRIQUE CASTRO AREVALO</t>
  </si>
  <si>
    <t>ELVYS ORLANDO JIMENEZ JORDAN</t>
  </si>
  <si>
    <t>NISSA JENNIFER NAYELI CUELLAR CHAN</t>
  </si>
  <si>
    <t>JOSE ESDRAS HOIL PACHECO</t>
  </si>
  <si>
    <t>SERVICIOS TÉCNICOS EN ASUNTOS JURÍDICOS</t>
  </si>
  <si>
    <t>ALEJANDRA ELIZABETH LEMUS CASTELLANOS</t>
  </si>
  <si>
    <t>MARIA MARIANA SARCEÑO HERNANDEZ</t>
  </si>
  <si>
    <t>OSCAR ABDEL TAYUN BAÑOS</t>
  </si>
  <si>
    <t>MARCONI ANTONIO TESUCUN SUNTECUN</t>
  </si>
  <si>
    <t>ERICK GUADALUPE CHAYAX COHUOJ</t>
  </si>
  <si>
    <t>ALVIN MARCONI MAYEN HERNANDEZ</t>
  </si>
  <si>
    <t>SERVICIOS TÉCNICOS EN EDUCACIÓN AMBIENTAL</t>
  </si>
  <si>
    <t>RUDY ANTONIO FLORES MAS</t>
  </si>
  <si>
    <t>FERNANDO ARTURO GOMEZ TELON</t>
  </si>
  <si>
    <t>ELDER ANTONIO CABALLEROS DEL VILLAR</t>
  </si>
  <si>
    <t>01/04/2025 al 31/12/2025</t>
  </si>
  <si>
    <t>GERSON ESTUARDO CRUZ ORTIZ</t>
  </si>
  <si>
    <t>SERVICIOS PROFESIONALES EN ASUNTOS DE GENERO</t>
  </si>
  <si>
    <t>WANDA MARIOLA FERRAL VALDEZ</t>
  </si>
  <si>
    <t>WELTER ELIUD YANES HOIL</t>
  </si>
  <si>
    <t>JORGE MARIO GUDIEL BARCO</t>
  </si>
  <si>
    <t>SERVICIOS PROFESIONALES EN TURISMO SOSTENIBLE</t>
  </si>
  <si>
    <t>DOUBLAS JAVIER MEJIA GARCIA</t>
  </si>
  <si>
    <t>JULIAN ENRIQUE ZETINA TUN</t>
  </si>
  <si>
    <t xml:space="preserve">SERVICIOS TÉCNICOS EN ASUNTOS COMUNITARIOS </t>
  </si>
  <si>
    <t>CESAR AUGUSTO GONZALEZ ECHEVERRIA</t>
  </si>
  <si>
    <t>SERVICIOS PROFESIONALES EN EXTENSIONISMO RURAL</t>
  </si>
  <si>
    <t>JUAN LUIS GUZMAN MARTINEZ</t>
  </si>
  <si>
    <t>JUAN ANTONIO MADRID RIVERA</t>
  </si>
  <si>
    <t>RUDY DAVID VANEGAS VASQUEZ</t>
  </si>
  <si>
    <t xml:space="preserve">PETEN </t>
  </si>
  <si>
    <t>LUBIA AREDY CONTRERAS RAMIREZ</t>
  </si>
  <si>
    <t>SERVICIOS TÉCNICOS EN MANEJO DE BOSQUES</t>
  </si>
  <si>
    <t>MANUEL ROLANDO DE LEON MORENO</t>
  </si>
  <si>
    <t>NIDIAN AUREOLA MENENDEZ PALENCIA DE VELASQUEZ</t>
  </si>
  <si>
    <t>JULIO AROLDO PINEDA ESCOBAR</t>
  </si>
  <si>
    <t>COBAN</t>
  </si>
  <si>
    <t>HEBER ELIAZAR GONZALEZ CORONADO</t>
  </si>
  <si>
    <t>HECTOR ROLANDO LEMUS LOPEZ</t>
  </si>
  <si>
    <t xml:space="preserve">COBAN </t>
  </si>
  <si>
    <t>FRANCISCO VARGAS BAC</t>
  </si>
  <si>
    <t>MICHAEL LEONEL ANDRES LEAL YAT</t>
  </si>
  <si>
    <t>MARICARMEN GONZALEZ MAZARIEGOS</t>
  </si>
  <si>
    <t>BRAULIO EFRAIN VALIENTE CASTRO</t>
  </si>
  <si>
    <t>EDIN FERNANDO ESTRADA CASTRO</t>
  </si>
  <si>
    <t>HECTOR RENNATO PORRES MOLINA</t>
  </si>
  <si>
    <t>FREDY ALEXANDER SALVADOR LACAN</t>
  </si>
  <si>
    <t>CARLOS ENRIQUE PEREZ PAZ</t>
  </si>
  <si>
    <t>FRANCISCO ORTIZ GOMEZ</t>
  </si>
  <si>
    <t>HUEHUE</t>
  </si>
  <si>
    <t>DELFINO DE JESUS HERRERA CARRILLO</t>
  </si>
  <si>
    <t>HENRY MARCELINO MONTEJO CARDENAS</t>
  </si>
  <si>
    <t>REU</t>
  </si>
  <si>
    <t>CARLOS ISAI ARGUETA HERRERA</t>
  </si>
  <si>
    <t>SERVICIOS PROFESIONALES COMO ENLACE MUNICIPAL</t>
  </si>
  <si>
    <t>ALVARO FRANCISCO MARTINEZ RODRIGUEZ</t>
  </si>
  <si>
    <t>ANA CRISTINA MORALES CALAN</t>
  </si>
  <si>
    <t>FRYDEL EVERALDO GONZALEZ SAENZ</t>
  </si>
  <si>
    <t>MARIO RENE TELLEZ PIEDRASANTA</t>
  </si>
  <si>
    <t>QUETZALTENANGO</t>
  </si>
  <si>
    <t>JACKELINE LEONELA SALAS MAZARIEGOS</t>
  </si>
  <si>
    <t>JUAN CARLOS DIAZ MENDEZ</t>
  </si>
  <si>
    <t>SERVICIOS PROFESIONALES EN VIDA SILVESTRE</t>
  </si>
  <si>
    <t>JOSE LUIS CORDOVA MALDONADO</t>
  </si>
  <si>
    <t>SOLOLA</t>
  </si>
  <si>
    <t>SERVICIOS TÉCNICOS EN VALORACIÓN Y CONSERVACIÓN DE LA DIVERSIDAD BIOLOGICA</t>
  </si>
  <si>
    <t>GERMAN DESIDERIO GARCIA MORALES</t>
  </si>
  <si>
    <t>NEHEMIAS RODERICO GONZALEZ MERIDA</t>
  </si>
  <si>
    <t>01/07/2025 al 31/12/2025</t>
  </si>
  <si>
    <t>SERVICIOS PROFESIONALES EN GESTIÓN DE RIESGO</t>
  </si>
  <si>
    <t>KEWIN FERNELY PEREZ REQUENA</t>
  </si>
  <si>
    <t>NANCY DEMESIA ARDIANO FUENTES</t>
  </si>
  <si>
    <t>SERVICIOS TÉCNICOS EN PREVENCIÓN Y PROTECCIÓN</t>
  </si>
  <si>
    <t>JOSSELY MICHELLE OVALLE LEMUS</t>
  </si>
  <si>
    <t>DIAS PAGADOS DEL 01 DE SEPTIEMBRE AL 31 DE OCTUBRE  DEL 2025</t>
  </si>
  <si>
    <t>MIGUEL ANGEL MACARIO PACHECO</t>
  </si>
  <si>
    <t xml:space="preserve">MIXCO </t>
  </si>
  <si>
    <t>GLENDY PAOLA ASUNCION CUTZAL CHAVAJAY</t>
  </si>
  <si>
    <t>BYRON AJCOT TOC</t>
  </si>
  <si>
    <t>FRANKLIN ARMANDO AMBROSIO VELA</t>
  </si>
  <si>
    <t>MARIA JOSE AZURDIA CANEL</t>
  </si>
  <si>
    <t xml:space="preserve">SERVICIOS TÉCNICOS EN ASUNTOS JURÍDICOS   </t>
  </si>
  <si>
    <t>LUDWIG JOHANAN CABRERA ERMITAÑO</t>
  </si>
  <si>
    <t xml:space="preserve">CENTRAL </t>
  </si>
  <si>
    <t>SERVICIOS PROFESIONALES EN COMUNICACIÓN SOCIAL, RELACIONES PUBLICAS Y PROTOCOLO</t>
  </si>
  <si>
    <t>NORMA YADIRA JOJ PUAC</t>
  </si>
  <si>
    <t>CARMEN MAGALI LOPEZ ROMERO</t>
  </si>
  <si>
    <t>SERVICIOS PROFESIONALES EN COOPERACIÓN NACIONAL E INTERNACIONAL</t>
  </si>
  <si>
    <t>OSMAN ANIBAL LOPEZ MILIAN</t>
  </si>
  <si>
    <t>04/01/2025 AL 31/12/2025</t>
  </si>
  <si>
    <t>CECILIA MARINE TICUN CABRERA</t>
  </si>
  <si>
    <t xml:space="preserve">SERVICIOS TÉCNICOS EN RECURSOS HUMANOS </t>
  </si>
  <si>
    <t>MYRNA ELIZABETH LEMUS LEMUS DE RUIZ</t>
  </si>
  <si>
    <t>23/09/2025 AL 31/12/2025</t>
  </si>
  <si>
    <t>ALAN FERNANDO RAMIREZ MENDIZABAL</t>
  </si>
  <si>
    <t xml:space="preserve">DIAS PAGADOS DEL 04 DE SEPTIEMBRE AL 31DE OCTUBRE </t>
  </si>
  <si>
    <t>04/09/2025 AL 31/12/2025</t>
  </si>
  <si>
    <t>ROSHAN ANDREA ROLDAN CHANG</t>
  </si>
  <si>
    <t>JORGE ASCENSION DEL CID</t>
  </si>
  <si>
    <t>DIAS PAGADOS DEL 01 DE SEPTIEMBRE AL 16 DE OCTUBRE DEL 2025</t>
  </si>
  <si>
    <t>16/10/2025 AL 31/12/2025</t>
  </si>
  <si>
    <t>ALIX DEYANEIRA HERNANDEZ DE LEON</t>
  </si>
  <si>
    <t>YAZMIN GRICEL ESCALANTE DE PAZ</t>
  </si>
  <si>
    <t>DIAS PAGADOS DEL 01 DE AGOSTO AL 15 DE OCTUBRE DEL 2025</t>
  </si>
  <si>
    <t>SERVICIOS TÉCNICOS EN VIDA SILVESTRE</t>
  </si>
  <si>
    <t>JOSE PABLO RUIZ PUM</t>
  </si>
  <si>
    <t xml:space="preserve">DIAS PAGADOS DEL 01 DE SEPTIEMBRE AL 23 DE OCTUBRE </t>
  </si>
  <si>
    <t>SERVICIOS PROFESIONALES EN VALORACIÓN Y CONSERVACIÓN DE LA DIVERSIDAD BIOLOGICA</t>
  </si>
  <si>
    <t>ROCIO AZUCELY ALVAREZ YAX</t>
  </si>
  <si>
    <t>09/06/2025 al 31/12/2028</t>
  </si>
  <si>
    <t>ANDREA SALOME HERRERA ORTIZ</t>
  </si>
  <si>
    <t>09/06/2025 al 31/12/2027</t>
  </si>
  <si>
    <t>NIVIA GOMEZ MORALES</t>
  </si>
  <si>
    <t>ZAFIRO ALEJANDRINA LINARES DUQUE</t>
  </si>
  <si>
    <t>SERVICIOS TÉCNICOS EN ASUNTOS JURÍDICOS
TÉCNICOS</t>
  </si>
  <si>
    <t>KATHERYN DENNIS HERRERA SALGUERO</t>
  </si>
  <si>
    <t>ANNA ROCIO LEON COLOMA</t>
  </si>
  <si>
    <t>DIAS PAGADOS DEL 09 DE SEPTIEMBRE AL 31 DE OCTUBRE DEL 2025</t>
  </si>
  <si>
    <t>SERVICIOS TÉCNICOS EN COMUNICACIÓN SOCIAL RELACIONES PUBLICAS Y PROTOCOLO</t>
  </si>
  <si>
    <t>SERGIO GEOVANNI DEL CID MORALES</t>
  </si>
  <si>
    <t>YEIMI MARICELA BOTEO ARCHILA</t>
  </si>
  <si>
    <t>24/06/2025 al 31/12/2025</t>
  </si>
  <si>
    <t>ANDREE CHELSEA DIAZ PEREZ</t>
  </si>
  <si>
    <t>MANUEL ANTONIO QUINTANA ALVAREZ</t>
  </si>
  <si>
    <t>SERVICIOS PROFESIONALES EN  CAMBIO CLIMÁTICO</t>
  </si>
  <si>
    <t>MAURICIO JOSE GARCIA RECINOS</t>
  </si>
  <si>
    <t>CENTRAL</t>
  </si>
  <si>
    <t>DIANA PAMELA CARRILLO GUERRA</t>
  </si>
  <si>
    <t>01/11/2025 AL 31/12/2025</t>
  </si>
  <si>
    <t xml:space="preserve">SERVICIOS TÉCNICOS EN PUEBLOS INDIGENAS </t>
  </si>
  <si>
    <t>GLENDA ANAI ALVARADO OXLAJ</t>
  </si>
  <si>
    <t>MARIA VICTORIA RIOS GALVEZ</t>
  </si>
  <si>
    <t>DIAS PAGADOS DEL 01 DE SEPTIEMBRE AL 23 DE OCTUBRE DEL 2025</t>
  </si>
  <si>
    <t>JORGE MARIO LUCERO CASTILLO</t>
  </si>
  <si>
    <t>GERSON URIEL FUENTES RODAS</t>
  </si>
  <si>
    <t>SERVICIOS PROFESIONALES  PARA LA UNIDAD TÉCNICA SUCHITAN</t>
  </si>
  <si>
    <t>FRIDA GUADALUPE YANES MORAN</t>
  </si>
  <si>
    <t>20/05/2025 al 31/12/2025</t>
  </si>
  <si>
    <t>SERVICIOS PROFESIONALES EN ANÁLISIS GEOESPACIAL</t>
  </si>
  <si>
    <t>DEIMY MARIELA FERNANDEZ GONZALEZ</t>
  </si>
  <si>
    <t>STEPHANIE PAOLA HIDALGO RODAS</t>
  </si>
  <si>
    <t>15/07/2025 AL 31/12/2025</t>
  </si>
  <si>
    <t xml:space="preserve">SERVICIOS PROFESIONALES EN PLANIFICACIÓN </t>
  </si>
  <si>
    <t>MELANNIE GABRIELA SOLARES MANSILLA</t>
  </si>
  <si>
    <t>15/05/2025 al 31/12/2025</t>
  </si>
  <si>
    <t xml:space="preserve">SERVICIOS PROFESIONALES EN SUBSECRETARÍA EJECUTIVA </t>
  </si>
  <si>
    <t>GUILLERMO ALEJANDRO RUANO CHAMALE</t>
  </si>
  <si>
    <t>JOSE RODRIGO CORTEZ ESCALANTE</t>
  </si>
  <si>
    <t>JENNYFER DE LOS ANGELES AMBROSIO PEREZ</t>
  </si>
  <si>
    <t>BRANDON RENE SIGUENZA GONZALEZ</t>
  </si>
  <si>
    <t>IVAN VLADIMIR VALENZUELA RAMOS</t>
  </si>
  <si>
    <t>SERVICIOS PROFESIONALES EN UNIDAD DE CAMBIO CLIMÁTICO</t>
  </si>
  <si>
    <t>ANDREA ARGENTINA ALVAREZ BARAHONA</t>
  </si>
  <si>
    <t>CRISTINA ALEJANDRA CHALULEU BAEZA DE GOMEZ</t>
  </si>
  <si>
    <t>ZAYRA CLARIBEL CABRERA AGUILAR</t>
  </si>
  <si>
    <t>DANIEL EFRAIN LEMUS SANTOS</t>
  </si>
  <si>
    <t>ZOILA MARTINEZ ZACARIAS</t>
  </si>
  <si>
    <t>SERVICIOS PROFESIONALES EN ASESORIA JURÍDICA LABORAL</t>
  </si>
  <si>
    <t>VICTOR ARMANDO PEREZ DIAZ</t>
  </si>
  <si>
    <t>ARIEL NOELIO CASTILLO MARTINEZ</t>
  </si>
  <si>
    <t>DAAVID ABRAHAM CONTRERAS TREJO</t>
  </si>
  <si>
    <t>HELEN ADRIANA LARIOS GUERRERO</t>
  </si>
  <si>
    <t>LUISANA MIROSLAVA PAZ AREVALO</t>
  </si>
  <si>
    <t>YAZMIN DE JESUS OBANDO MILIAN</t>
  </si>
  <si>
    <t xml:space="preserve">SERVICIOS PROFESIONALES EN DIRECCIÓN DE MANEJO DE BOSQUES Y VIDA SILVESTRE </t>
  </si>
  <si>
    <t>JORGE DANIEL REYES CANO</t>
  </si>
  <si>
    <t>YORDY KEVIN RUGGERI FRAATZ RAMOS</t>
  </si>
  <si>
    <t>ILIANA LUCIA RIVERA OLIVA</t>
  </si>
  <si>
    <t>MANUEL ALEJANDRO COLINDRES ORELLANA</t>
  </si>
  <si>
    <t xml:space="preserve">SERVICIOS PROFESIONALES EN UNIDAD DE ASUNTOS JURÍDICOS </t>
  </si>
  <si>
    <t>NARCISA ARACELLY POJOY LOARCA</t>
  </si>
  <si>
    <t>SERVICIOS TÉCNICOS EN PLANIFICACIÓN</t>
  </si>
  <si>
    <t>DANIEL ROLANDO SANCHEZ JACO</t>
  </si>
  <si>
    <t>SERVICIOS TÉCNICOS EN ASUNTOS TÉCNICOS REGIONALES</t>
  </si>
  <si>
    <t>SERGIO DAVID VASQUEZ PAIZ</t>
  </si>
  <si>
    <t>SERVICIOS TÉCNICOS EN TECNOLOGÍAS DE LA INFORMACIÓN</t>
  </si>
  <si>
    <t>JOSELITO DURIBAL SANCHEZ 
MORENO</t>
  </si>
  <si>
    <t>JORGE LUIS SAMAYOA DOMINGUEZ</t>
  </si>
  <si>
    <t>PEDRO TOMAS MEJIA TOL</t>
  </si>
  <si>
    <t>GANDHI EMANUEL PONCE JUAREZ</t>
  </si>
  <si>
    <t>SIOMARA ANAITE CALDERON BARILLAS</t>
  </si>
  <si>
    <t>ERIK FERNANDO ALVARADO ORELLANA</t>
  </si>
  <si>
    <t>02/01/2025 al 31/12/2025</t>
  </si>
  <si>
    <t xml:space="preserve">SERVICIOS PROFESIONALES  INDIVIDUALES EN GENERAL EN SECRETARÍA EJECUTIVA </t>
  </si>
  <si>
    <t>GLORIA LETICIA PEREZ PUERTO</t>
  </si>
  <si>
    <t xml:space="preserve">JOSE ANTONIO SANTIAGO ESCOBAR </t>
  </si>
  <si>
    <t>FECHA DE INICIO</t>
  </si>
  <si>
    <t>MONTO</t>
  </si>
  <si>
    <t>TIPO DE SERVICIO PRESTADOS</t>
  </si>
  <si>
    <t xml:space="preserve">No. 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</si>
  <si>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</si>
  <si>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</si>
  <si>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</si>
  <si>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</si>
  <si>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</si>
  <si>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</si>
  <si>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</si>
  <si>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</si>
  <si>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</si>
  <si>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</si>
  <si>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</si>
  <si>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</si>
  <si>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EDUARDO NEFTALI LICO SIMON</t>
  </si>
  <si>
    <t>DIAS PAGADOS DEL 19 DE AGOSTO AL 31 DE OCTUBRE DEL 2025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</si>
  <si>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</si>
  <si>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</si>
  <si>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</si>
  <si>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</si>
  <si>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</si>
  <si>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</si>
  <si>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</si>
  <si>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</si>
  <si>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</si>
  <si>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</si>
  <si>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</si>
  <si>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</si>
  <si>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</si>
  <si>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</si>
  <si>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</si>
  <si>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DIAS PAGADOS DEL 27 DE AGOSTO AL 31 DE OCTUBRE DEL 2025</t>
  </si>
  <si>
    <t>SERGIO JOSE LOPEZ CHOC</t>
  </si>
  <si>
    <t>LESLIE MARISABEL POCASANGRE GONZALEZ</t>
  </si>
  <si>
    <t>DIEGO ALEJANDRO BAUTISTA OROZCO</t>
  </si>
  <si>
    <t>HEBER OBED FUENTES GARCIA</t>
  </si>
  <si>
    <t>20/08/2025 AL 31/12/2025</t>
  </si>
  <si>
    <t>DIAS PAGADOS DEL 20 DE AGOSTO AL 31 DE OCTUBRE DEL 2025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</si>
  <si>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</si>
  <si>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</si>
  <si>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</si>
  <si>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</si>
  <si>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</si>
  <si>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</si>
  <si>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</si>
  <si>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IVANIA CLARIBET CANO TELLO</t>
  </si>
  <si>
    <t xml:space="preserve">AUXILIAR MISCELANEO </t>
  </si>
  <si>
    <t>SILVIA LUCRECIA SOLARES RECINOS DE REYES</t>
  </si>
  <si>
    <t>BRAY ADALBERTO PABLO GODINEZ</t>
  </si>
  <si>
    <t>PEON VIGILANTE III</t>
  </si>
  <si>
    <t>AMILCAR YOVANI MATIAS GOMEZ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</si>
  <si>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</si>
  <si>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</si>
  <si>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</si>
  <si>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</si>
  <si>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</si>
  <si>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</si>
  <si>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</si>
  <si>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BRANDON JOSUE ALVARADO ALVARADO</t>
  </si>
  <si>
    <t>CRISTIAN ALEXANDER TZUNUN MALDONADO</t>
  </si>
  <si>
    <t>JESUS EMANUEL GOMEZ PEREZ</t>
  </si>
  <si>
    <t>DIAS PAGADOS DEL 21 DE AGOSTO AL 31 DE OCTUBRE DEL 2025</t>
  </si>
  <si>
    <t>WILLIAM ISAAC VELASQUEZ SIMON</t>
  </si>
  <si>
    <t>DARWIN YOVANI RAMIREZ MENDOZA</t>
  </si>
  <si>
    <t>JOSEFINA MARCOS FRANCISCO</t>
  </si>
  <si>
    <t>WENDY JACQUELIN SOLANO ROSSI</t>
  </si>
  <si>
    <t>REGINALDO POP ASIG</t>
  </si>
  <si>
    <t>JOAQUIN CHOC CAAL</t>
  </si>
  <si>
    <t>ARNULFO CUZ XOL</t>
  </si>
  <si>
    <t>HUGO GUMERCINDO AC POOU</t>
  </si>
  <si>
    <t>JOSE ANGEL TOT CU</t>
  </si>
  <si>
    <t>LUDVIN GERARDI ICAL BOL</t>
  </si>
  <si>
    <t>ROSENDO PAAU CAAL</t>
  </si>
  <si>
    <t>ALEX RODRIGUEZ GARCIA</t>
  </si>
  <si>
    <t>WILSON FRANDER ACTE CAAL</t>
  </si>
  <si>
    <t>DAYRIS ROSSANA LUC CHUB</t>
  </si>
  <si>
    <t>SECUNDINO SEBASTIAN CAAL CHOCOOJ</t>
  </si>
  <si>
    <t>DIAS PAGADOS A PARTIR DEL 01 DE AGOSTO AL 31 DE DICIEMBRE</t>
  </si>
  <si>
    <t>MAYNOR RAYMUNDO TIPOL QUEJ</t>
  </si>
  <si>
    <t>SARA MARIBEL HUB</t>
  </si>
  <si>
    <t>JOSE LUIS HO PINEDA</t>
  </si>
  <si>
    <t>DIAS PAGADOS DEL 17 DE JULIO AL 31 DE OCTUBRE</t>
  </si>
  <si>
    <t>BERNARDO CANTORAL TEC</t>
  </si>
  <si>
    <t>JOSE LUIS MOLINA AGUILAR</t>
  </si>
  <si>
    <t>JAIME ROBERTO CAAL XO</t>
  </si>
  <si>
    <t>JOSUE NATANAEL CHUB CHOC</t>
  </si>
  <si>
    <t>EDGAR POP SUB</t>
  </si>
  <si>
    <t>HERBER ELEAZAR MARCO TULIO CAAL OXOM</t>
  </si>
  <si>
    <t>ADOLFO RAX COY</t>
  </si>
  <si>
    <t>FRANCISCO COC CAAL</t>
  </si>
  <si>
    <t>WILFIDO ORLANDO GARCIA GARCIA</t>
  </si>
  <si>
    <t>ORLANDO SAGUI</t>
  </si>
  <si>
    <t>NELSON RUBEN ASIG TIPOL</t>
  </si>
  <si>
    <t>EFRANCIS ALVARADO GONZALEZ</t>
  </si>
  <si>
    <t>MAYNOR EDWIN JONATAN SAGUI YAT</t>
  </si>
  <si>
    <t>SELVIN GEOBANY BOTZOC XOL</t>
  </si>
  <si>
    <t>JULIO AYU BOLVITO</t>
  </si>
  <si>
    <t>AMILCAR ICO TOC</t>
  </si>
  <si>
    <t>RODOLFO GONZALO CHUB CHEN</t>
  </si>
  <si>
    <t>ERVIN ROMARIO CHEN POP</t>
  </si>
  <si>
    <t>FRANCISCO HERMENEGILDO XONA TOT</t>
  </si>
  <si>
    <t>OLIVERIO FEDERICO CHOC CUC</t>
  </si>
  <si>
    <t>EDSON ARIOBALDO CHUB BIN</t>
  </si>
  <si>
    <t>MIGUEL ANGEL MACZ CHOC</t>
  </si>
  <si>
    <t>DENNIS IMANOL MEDINA CHUB</t>
  </si>
  <si>
    <t>WENDY GABRIELA XI BA</t>
  </si>
  <si>
    <t>JUAN LEONARDO PUTUL TIUL</t>
  </si>
  <si>
    <t>FRANCISCO CHUB</t>
  </si>
  <si>
    <t>PEDRO CHEN PAAU</t>
  </si>
  <si>
    <t>MATEO ANTONIO XOL POP</t>
  </si>
  <si>
    <t>VINICIO CAC CHOC</t>
  </si>
  <si>
    <t>ROLANDO YAT TUT</t>
  </si>
  <si>
    <t>DANILO EVERALDO ASIG CAC</t>
  </si>
  <si>
    <t>MAYNOR ENRIQUE YAXCAL CHOC</t>
  </si>
  <si>
    <t>RUDIN OSWALDO TOT ICH</t>
  </si>
  <si>
    <t>MANUEL XOL BEB</t>
  </si>
  <si>
    <t>ROLANDO PUTUL SACBA</t>
  </si>
  <si>
    <t>BRAULIO ISRAEL IXIM CHUB</t>
  </si>
  <si>
    <t>ZULY MAGALI CASTRO TENI</t>
  </si>
  <si>
    <t>KATHERIN ANGELA ANABELLA CAAL BELTRAN</t>
  </si>
  <si>
    <t>JOSE ANGEL ERNESTO CACAO ICHICH</t>
  </si>
  <si>
    <t>FRANCISCO JAVIER CHOLOM COC</t>
  </si>
  <si>
    <t>MANUEL SAUL POP TUX</t>
  </si>
  <si>
    <t>LUDWING ALINDER QUIIX CAAL</t>
  </si>
  <si>
    <t>HERMINDO ALONZO RODRIGUEZ</t>
  </si>
  <si>
    <t>DANY OMAR RODRIGUEZ VELASQUEZ</t>
  </si>
  <si>
    <t>JUAN ALBERTO MARTINEZ MEJIA</t>
  </si>
  <si>
    <t>ERVIN ARIEL SANTOS PEREZ</t>
  </si>
  <si>
    <t>JELBIN EDUARDO MEJIA RAMIREZ</t>
  </si>
  <si>
    <t>MARVIN FRANCISCO LOPEZ DE LA CRUZ</t>
  </si>
  <si>
    <t>OCTAVIO FROILAN COY CHE</t>
  </si>
  <si>
    <t>KATERINNE SARAI CAC VANEGAS</t>
  </si>
  <si>
    <t>GUILLERMO CU CUN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</si>
  <si>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</si>
  <si>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</si>
  <si>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</si>
  <si>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</si>
  <si>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</si>
  <si>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</si>
  <si>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</si>
  <si>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</si>
  <si>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</si>
  <si>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</si>
  <si>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</si>
  <si>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DIAS PAGADOS DEL 09 DE JULIO AL 31 DE OCTUBRE DEL 2025</t>
  </si>
  <si>
    <t>JOSE MARIA MAQUIN CHOC</t>
  </si>
  <si>
    <t>ARNOLDO ICAL CHOLOM</t>
  </si>
  <si>
    <t>MAXIMO CAAL QUIB</t>
  </si>
  <si>
    <t>JULIO FRANCISCO CAAL XOL</t>
  </si>
  <si>
    <t>LESTER ANSELMO BOTZOC PAN</t>
  </si>
  <si>
    <t>CARLOS ENRIQUE TEC CAAL</t>
  </si>
  <si>
    <t>WILLIAN MISAEL TIUL SOTZ</t>
  </si>
  <si>
    <t>MARLON GAMALIEL TZUB CAAL</t>
  </si>
  <si>
    <t>KRISTIA ALEJANDRA CHAVEZ ESCOBAR</t>
  </si>
  <si>
    <t>GABRIELA ALEJANDRA URIZAR RUBIO</t>
  </si>
  <si>
    <t>ERVIN YAT LUC</t>
  </si>
  <si>
    <t>RUDY OSWALDO BATZ YAT</t>
  </si>
  <si>
    <t>JUAN PABLO TUN GABRIEL</t>
  </si>
  <si>
    <t>JOSE ALBERTO CHUB SI</t>
  </si>
  <si>
    <t>WALDEMAR ISMAEL TZIB CAHUEC</t>
  </si>
  <si>
    <t>NINIVE MARIANA GALDAMEZ JACINTO</t>
  </si>
  <si>
    <t>TIRZA DAYANNARA GONZALEZ GARCIA</t>
  </si>
  <si>
    <t>KATHERINE MICHELL DE LEON MENDOZA DE CORDON</t>
  </si>
  <si>
    <t>JORGE LUIS SCHAUB GONZALEZ</t>
  </si>
  <si>
    <t>MARILU ANALY LOPEZ DE LEON</t>
  </si>
  <si>
    <t>YESICA JASMIN TARACENA PEREZ</t>
  </si>
  <si>
    <t>ANA LUCIA LEMUS ROMAN</t>
  </si>
  <si>
    <t>MARIA RAQUEL FIGUEROA GIRON</t>
  </si>
  <si>
    <t>MADELYN REBECA PANIAGUA RAMIREZ</t>
  </si>
  <si>
    <t>GLADYS MARIBEL PAZ GARCIA</t>
  </si>
  <si>
    <t>JOSE ALEJANDRO MEJIA AGUILAR</t>
  </si>
  <si>
    <t>CARMEN SUCELY PEREZ MEJIA</t>
  </si>
  <si>
    <t>ANA PATRICIA VELASQUEZ ROMERO</t>
  </si>
  <si>
    <t>ERICA GABRIELA PUNAY GOMEZ</t>
  </si>
  <si>
    <t>GEOSELIN JUFRENY SANTIZO AJCIP</t>
  </si>
  <si>
    <t>JAQUELINE ESTER CIFUENTES HERNANDEZ</t>
  </si>
  <si>
    <t>EDSON ESTUARDO GARCIA MORALES</t>
  </si>
  <si>
    <t>ELIU ALEXANDER GUTIERREZ NICOLAS</t>
  </si>
  <si>
    <t>INGRID JEANNETH CHUMIL SOLIS</t>
  </si>
  <si>
    <t>JOAQUIN ENRIQUE ROSALES RUIZ</t>
  </si>
  <si>
    <t>LUIS ALBERTO HIDALGO QUELECH</t>
  </si>
  <si>
    <t>SERGIO DAVID CARIAS GALICIA</t>
  </si>
  <si>
    <t>RUTH ANDREA HERNANDEZ TECUN</t>
  </si>
  <si>
    <t>NEFTALI LARA RODAS</t>
  </si>
  <si>
    <t>OSCAR LEONEL CHAVEZ ALONZO</t>
  </si>
  <si>
    <t>LILIANA ROXANA GARCIA ROMERO</t>
  </si>
  <si>
    <t>HOTWAR ENRIQUE CASASOLA MARQUEZ</t>
  </si>
  <si>
    <t>KATHERINE VANESSA ESTRADA GARCIA</t>
  </si>
  <si>
    <t>EDUARDO RAFAEL NAJERA CORADO</t>
  </si>
  <si>
    <t>FREDY ARTURO ALDANA SANABRIA</t>
  </si>
  <si>
    <t>CRISTOFER ADONAI MORATAYA FRANCO</t>
  </si>
  <si>
    <t>JOSE EDUARDO SOLANO MORALES</t>
  </si>
  <si>
    <t>HECTOR RAUL VASQUEZ SANTA CRUZ</t>
  </si>
  <si>
    <t>DULCE CAROLINA MENDOZA MENDEZ</t>
  </si>
  <si>
    <t>JOSE LUIS GONZALEZ FAJARDO</t>
  </si>
  <si>
    <t>KARLA YUMEILY SALAS MORALES</t>
  </si>
  <si>
    <t>ANA LUCIA PINEDA LOPEZ</t>
  </si>
  <si>
    <t>DULCE ABIGAIL MEJIA ALEL</t>
  </si>
  <si>
    <t xml:space="preserve">DIAS PAGADOS DEL 01 DE SEPTIEMBRE AL 31 DE OCTUBRE DEL 2025 </t>
  </si>
  <si>
    <t>LUIS ALEXANDER YOVAN CAAL JUC</t>
  </si>
  <si>
    <t>BEVERLY ROSSAMANDA POSADAS SEPULVEDA</t>
  </si>
  <si>
    <t>LIZA GABRIELA MEJIA SANCHEZ</t>
  </si>
  <si>
    <t>RODRIGO JUANPABLO MORALES COBAR</t>
  </si>
  <si>
    <t>ALEX GIOVANNI RIVERA DEL CID</t>
  </si>
  <si>
    <t>JHERALDINN ANAHI SICAL VALIENTE</t>
  </si>
  <si>
    <t>DELMA NOEMI PEREN MUX</t>
  </si>
  <si>
    <t>DIAS PAGADOS DEL 18 DE AGOSTO AL 31 DE OCTUBRE DEL 2025</t>
  </si>
  <si>
    <t>JASMIN JUDITH NAJARRO GARCIA</t>
  </si>
  <si>
    <t>NILDA SOPHIA VALLADARES LOPEZ</t>
  </si>
  <si>
    <t>EVELIN ASUCELY HERNANDEZ NAJERA</t>
  </si>
  <si>
    <t>MARIO ALBERTO CRESPO GIRON</t>
  </si>
  <si>
    <t>KEVIN BRANDON CASTILLO RAMOS</t>
  </si>
  <si>
    <t>ARMANDO GUEVARA ASENCIO</t>
  </si>
  <si>
    <t>ELDER ABRAHAM HERNANDEZ GALDAMEZ</t>
  </si>
  <si>
    <t>FERNANDO JOSE ARRIVILLAGA GUDIEL</t>
  </si>
  <si>
    <t>PEDRO YANES MELENDREZ</t>
  </si>
  <si>
    <t>ELIAZAR ESAU ESPINOZA MAYORGA</t>
  </si>
  <si>
    <t>ALEJANDRO CRUZ JIMENEZ</t>
  </si>
  <si>
    <t>PEDRO SUÑIGA ORTIZ</t>
  </si>
  <si>
    <t>MEFI ANTONIO MARTINEZ FIGUEROA</t>
  </si>
  <si>
    <t>MACLOVIO JUAREZ JUAREZ</t>
  </si>
  <si>
    <t>AUGUSTO MANRIQUE QUINTANA TELLES</t>
  </si>
  <si>
    <t>MANUEL STIVEN SANDOVAL ORTIZ</t>
  </si>
  <si>
    <t>HEBER ISAIAS ROMAN AGUILAR</t>
  </si>
  <si>
    <t>MARVIN JOSE CASTAÑON ASENCIO</t>
  </si>
  <si>
    <t>EDY RUBI SANTILLANA ESTRADA</t>
  </si>
  <si>
    <t>OSCAR ISAAC ORDOÑEZ Y ORDOÑEZ</t>
  </si>
  <si>
    <t>HEBER ABDIEL GARCI-AGUIRRE GARCIA</t>
  </si>
  <si>
    <t>JOSE PABLO LOPEZ LOPEZ</t>
  </si>
  <si>
    <t>HUMBERTO JOSE FIGUEROA DUARTE</t>
  </si>
  <si>
    <t>JAIRO VINICIO HERNANDEZ RIZO</t>
  </si>
  <si>
    <t>JAIRO ELY ORDOÑEZ CORTEZ</t>
  </si>
  <si>
    <t>DIEGO FERNANDO MEDA ESCOBAR</t>
  </si>
  <si>
    <t>CARLOS SALVADOR ALEJANDRO ZUÑIGA LOPEZ</t>
  </si>
  <si>
    <t>WILDER EDUARDO MAZARIEGOS GARCIA</t>
  </si>
  <si>
    <t>GILDER ESTUARDO LARIO NOGUERA</t>
  </si>
  <si>
    <t>ALLAN JOSUE GODOY COLOCHO</t>
  </si>
  <si>
    <t>LUDVIN ENRIQUE LEMUS CALDERON</t>
  </si>
  <si>
    <t>JUNIOR ANIBAL GOMEZ DEL CID</t>
  </si>
  <si>
    <t>AXEL BLADIMIR MONTEPEQUE FLORES</t>
  </si>
  <si>
    <t>DARVIN MIGDAEL SAGASTUME ORELLANA</t>
  </si>
  <si>
    <t>HENRY MAURICIO LOPEZ CRUZ</t>
  </si>
  <si>
    <t>CARLOS ANTONIO SANCHEZ SARCEÑO</t>
  </si>
  <si>
    <t>FREDY JOSE ALEJANDRO MARTINEZ CASTILLO</t>
  </si>
  <si>
    <t>FRANDY STEVEN GONZALEZ SECEÑA</t>
  </si>
  <si>
    <t>LUIS HUMBERTO CORADO TENAS</t>
  </si>
  <si>
    <t>YURI LEONEL ORTIZ CHAVEZ</t>
  </si>
  <si>
    <t>JUAN JORDIN ESTUARDO GARCIA VASQUEZ</t>
  </si>
  <si>
    <t>ALEJANDRA YURAZI PEREZ MARTINEZ</t>
  </si>
  <si>
    <t>ESVIN IVAN BATZIN GARCIA</t>
  </si>
  <si>
    <t>LUIS ESTUARDO RIU GONZALEZ</t>
  </si>
  <si>
    <t>ESTEBAN CHAVAC</t>
  </si>
  <si>
    <t>MARLENY OLIVA GARCIA</t>
  </si>
  <si>
    <t>IRVIN ROBERTO MONTENEGRO MONTERROSO</t>
  </si>
  <si>
    <t>DOMINGO GOMEZ SANTIAGO</t>
  </si>
  <si>
    <t>DARWIN OSVALDO QUINTANA GONZALEZ</t>
  </si>
  <si>
    <t>JOSE FELIX CHUQUIEJ QUIYUCH</t>
  </si>
  <si>
    <t>CARLOS OBDULIO QUINTANA AGUILAR</t>
  </si>
  <si>
    <t>BODEGUERO IV</t>
  </si>
  <si>
    <t>MELANY ANDREA LAYNEZ HERNANDEZ</t>
  </si>
  <si>
    <t>MARIA DE LOS ANGELES VILLAGRAN GONZALEZ</t>
  </si>
  <si>
    <t>JANIRA SONIA FABIOLA LOPEZ DE LEON</t>
  </si>
  <si>
    <t>JOSE ANDRES RUANO SANCHEZ</t>
  </si>
  <si>
    <t>DAVID RAYNEL GUZMAN SALAZAR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</si>
  <si>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</si>
  <si>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</si>
  <si>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</si>
  <si>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</si>
  <si>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</si>
  <si>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DIEGO FERNANDO QUINTANA GONZALEZ</t>
  </si>
  <si>
    <t>KARLA DANIZA RAMOS TOLEDO</t>
  </si>
  <si>
    <t>FRANCISCO ANTONIO LOPEZ SALAS</t>
  </si>
  <si>
    <t>PATRICK ANDERSON RIVERA GOMEZ</t>
  </si>
  <si>
    <t>DIAS PAGADOS A PARTIR DEL 17 DE JULIO AL 31 DE OCTUBRE DEL 2025</t>
  </si>
  <si>
    <t>EDWIN ARMANDO HERNANDEZ PIO</t>
  </si>
  <si>
    <t>MARCIA JASMIN PATRICIA ROMERO GONZALEZ</t>
  </si>
  <si>
    <t>ANGELA SARAI LOPEZ BARRIOS</t>
  </si>
  <si>
    <t>ELI MISAEL CRUZ JIMENEZ</t>
  </si>
  <si>
    <t>CARLOS ENRIQUE FLORES MORALES</t>
  </si>
  <si>
    <t>JULIO SALVADOR PALENCIA CORADO</t>
  </si>
  <si>
    <t>GUILLERMO ENRIQUE GAMARRO LOPEZ</t>
  </si>
  <si>
    <t>WENDY GABRIELA MORALES ORTIZ</t>
  </si>
  <si>
    <t>SAMUEL YATZ CAAL</t>
  </si>
  <si>
    <t>OTTO NIEL MIRANDA SALAZAR</t>
  </si>
  <si>
    <t>MANUEL SAUL AGUIRRE BERGANZA</t>
  </si>
  <si>
    <t>MELVIN ESTUARDO RIVAS LIMA</t>
  </si>
  <si>
    <t>OSCAR CARRANZA ALVALLERO</t>
  </si>
  <si>
    <t>PEON VIGILANTE IV</t>
  </si>
  <si>
    <t>RONY ESTUARDO TORRES ROJAS</t>
  </si>
  <si>
    <t>INGRID XIOMARA PANA BA</t>
  </si>
  <si>
    <t>MANUEL XI PAN</t>
  </si>
  <si>
    <t>CAMAHON NAZARIO DIAZ POM</t>
  </si>
  <si>
    <t>DENIS OMAR RAMIREZ MARTINEZ</t>
  </si>
  <si>
    <t>ERVIN GABRIEL CHUN CUZ</t>
  </si>
  <si>
    <t>EDVIN RONALDO VENTURA ALVARADO</t>
  </si>
  <si>
    <t>ERICK ALEXANDER PEREZ ZACARIAS</t>
  </si>
  <si>
    <t>CESAR SAUL CORTEZ GOMEZ</t>
  </si>
  <si>
    <t>MYNOR ESAU SILVA BELTRAN</t>
  </si>
  <si>
    <t>GEYBIN ALEXANDER CANALES MONROY</t>
  </si>
  <si>
    <t>JUAN CARLOS GONZALEZ GREGORIO</t>
  </si>
  <si>
    <t>BYRON ALEXANDER LOPEZ MARTINEZ</t>
  </si>
  <si>
    <t>EMERSON AUDIAS RIVERA TORRES</t>
  </si>
  <si>
    <t>WALTER GEOVANY ORTIZ CARRANZA</t>
  </si>
  <si>
    <t>ARTURO ALEXANDER LEON DE PAZ</t>
  </si>
  <si>
    <t>ALEXIS DAVID LOPEZ ACEITUNO</t>
  </si>
  <si>
    <t>GREGORIO MAURICIO CAAL CAC</t>
  </si>
  <si>
    <t>RICARDO COC CAAL</t>
  </si>
  <si>
    <t>LUCAS CUZ CAAL</t>
  </si>
  <si>
    <t>RAMON CAAL CUZ</t>
  </si>
  <si>
    <t>GUILLERMO CAAL Y CAAL</t>
  </si>
  <si>
    <t>JUAN ACAL CUZ</t>
  </si>
  <si>
    <t>ARISTIDES ROGELIO CARRILLO RAMIREZ</t>
  </si>
  <si>
    <t>ELISEO ALBERTO BO CRUZ</t>
  </si>
  <si>
    <t>JUAN CARLOS JOR BATZ</t>
  </si>
  <si>
    <t>EDUARDO CHOC MAAS</t>
  </si>
  <si>
    <t>CESAR AUGUSTO POP CAAL</t>
  </si>
  <si>
    <t>JAIME ROLANDO POP POP</t>
  </si>
  <si>
    <t>OSMAN ESTUARDO SALGUERO RUIS</t>
  </si>
  <si>
    <t>BYRON ANTONIO MENENDEZ JIMENEZ</t>
  </si>
  <si>
    <t>ANDREA CELESTE CIFUENTES LOPEZ</t>
  </si>
  <si>
    <t>LEANDRO ROBERTO AGUILAR AGUILAR</t>
  </si>
  <si>
    <t>CARLOS ABEL PINEDA CABRERA</t>
  </si>
  <si>
    <t>JULISSA AMARILIS PINEDA VASQUEZ</t>
  </si>
  <si>
    <t>DIEGO EDILBERTO POP CAAL</t>
  </si>
  <si>
    <t>VALENTIN MO CHOC</t>
  </si>
  <si>
    <t>ROBIN GERARDI CUCUL XOL</t>
  </si>
  <si>
    <t>OSCAR FERNANDO CHUB MOO</t>
  </si>
  <si>
    <t>JOSE PABLO CALDERON LOPEZ</t>
  </si>
  <si>
    <t>GONZALO VASQUEZ MENDEZ</t>
  </si>
  <si>
    <t>AMBROCIO BA CAHUEC</t>
  </si>
  <si>
    <t>BERNARDO CAAL CUC</t>
  </si>
  <si>
    <t>WILMER ANTONIO FELIPE RAMIREZ</t>
  </si>
  <si>
    <t>TITO JOSE MARIA SUCHITE ALDANA</t>
  </si>
  <si>
    <t>MIGUEL ERNESTO RAMIREZ JAVIER</t>
  </si>
  <si>
    <t>GERMAN ALEJANDRO ROSALES RODRIGUEZ</t>
  </si>
  <si>
    <t>DENNIS AIMAR DELGADO CATALAN</t>
  </si>
  <si>
    <t>GUDELIA CONCEPCION COC XOL</t>
  </si>
  <si>
    <t>RUDY ELIAS ICO SIERRA</t>
  </si>
  <si>
    <t>ANGEL ANTONIO JACINTO ARITA</t>
  </si>
  <si>
    <t>JAQUELINE ANAHY LOPEZ DE LA CRUZ</t>
  </si>
  <si>
    <t>WILMER ALONSO GUERRA ALVARADO</t>
  </si>
  <si>
    <t>CARLOS DANIEL ZACARIAS CHATA</t>
  </si>
  <si>
    <t>JUAN CARLOS XOL COC</t>
  </si>
  <si>
    <t>EFRAIN ALONZO PINEDA</t>
  </si>
  <si>
    <t>DARY ALEJANDRO MORALES HERNANDEZ</t>
  </si>
  <si>
    <t>MARLON JOSE AMADOR ABAC</t>
  </si>
  <si>
    <t>MOISES XOL SUB</t>
  </si>
  <si>
    <t>BEATRIZ ELIZABETH NUFIO GALDAMEZ</t>
  </si>
  <si>
    <t>EDGAR NEHEMIAS GUTIERREZ RAMIREZ</t>
  </si>
  <si>
    <t>LUIS ADOLFO RAMOS IC</t>
  </si>
  <si>
    <t>VICTOR GABRIEL CHOC TOT</t>
  </si>
  <si>
    <t>MARVIN DAVID ALVARADO MAURICIO</t>
  </si>
  <si>
    <t>GONZALO CATALINO CHACON GARCIA</t>
  </si>
  <si>
    <t>EDGAR OSMUNDO BALCARCEL CUCUL</t>
  </si>
  <si>
    <t>ERICK SMITH CRUZ RIVERA</t>
  </si>
  <si>
    <t>OLVIN MARIANO ROMERO PEREZ</t>
  </si>
  <si>
    <t>DANIELA XIOMARA TUX CAJBON</t>
  </si>
  <si>
    <t>CRISTIAN JOSUE COY REYES</t>
  </si>
  <si>
    <t>FREDY RONALDO ICAL TZIR</t>
  </si>
  <si>
    <t>MIRIAM EMELDA DUARTE BLAS</t>
  </si>
  <si>
    <t>PABLO CAC ICO</t>
  </si>
  <si>
    <t>TOMAS XOL TZIR</t>
  </si>
  <si>
    <t>JORGE DANIEL JIMENEZ LOPEZ</t>
  </si>
  <si>
    <t>EDWIN GEOVANY HUN CHOC</t>
  </si>
  <si>
    <t>NELSON RAMIRO HOO TOX</t>
  </si>
  <si>
    <t>JEAMI KARIELY WALESSKA CORTEZ ASIG</t>
  </si>
  <si>
    <t>HEYDI MAYDE REYES LEIVA</t>
  </si>
  <si>
    <t>CARLOS ENRIQUE DIAZ SOLARES</t>
  </si>
  <si>
    <t>DEBORA BETZABE ZACARIAS FELIPE</t>
  </si>
  <si>
    <t>ELBA PATRICIA BARRIOS ESCOBAR DE MALDONADO</t>
  </si>
  <si>
    <t>HANNS ESTUARDO WOLTKE AYALA</t>
  </si>
  <si>
    <t>LAURA YOHANA RAMIREZ TORRES</t>
  </si>
  <si>
    <t>SANTOS TOMAS ROJAS YAX</t>
  </si>
  <si>
    <t>JUAN GARCIA PEREZ</t>
  </si>
  <si>
    <t>ABEL ITAMAR OROZCO PEREZ</t>
  </si>
  <si>
    <t>ANGEL OBISPO PEREZ QUIJIVIX</t>
  </si>
  <si>
    <t>EDGAR ALEXANDER ALVARADO XURUC</t>
  </si>
  <si>
    <t>ILDER OSWALDO GIRON LOPEZ</t>
  </si>
  <si>
    <t>JOSE SANTIAGO AGUSTIN PEREZ QUIJIVIX</t>
  </si>
  <si>
    <t>JUAN RAFAEL CANASTUJ GARCIA</t>
  </si>
  <si>
    <t>JUAN ULICES CARDONA MIRANDA</t>
  </si>
  <si>
    <t>PEDRO RAFAEL CANASTUJ BAQUIAX</t>
  </si>
  <si>
    <t>ROBINSON GUALBERTO CALDERON SANDOVAL</t>
  </si>
  <si>
    <t>HEBER GERSON GUTIERREZ HERRERA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</si>
  <si>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</si>
  <si>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</si>
  <si>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</si>
  <si>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</si>
  <si>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</si>
  <si>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</si>
  <si>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</si>
  <si>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</si>
  <si>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NOEL ESTUARDO URIZAR PINULA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</si>
  <si>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</si>
  <si>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</si>
  <si>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</si>
  <si>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</si>
  <si>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</si>
  <si>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</si>
  <si>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</si>
  <si>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</si>
  <si>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</si>
  <si>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</si>
  <si>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</si>
  <si>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</si>
  <si>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</si>
  <si>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</si>
  <si>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</si>
  <si>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</si>
  <si>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</si>
  <si>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</si>
  <si>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</si>
  <si>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</si>
  <si>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</si>
  <si>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</si>
  <si>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</si>
  <si>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BOSBELI MATIAS JERONIMO</t>
  </si>
  <si>
    <t>VICTOR RODOLFO GONZALEZ MARCOS</t>
  </si>
  <si>
    <t>HIMMY ALEXANDER VELASQUEZ GONZALEZ</t>
  </si>
  <si>
    <t>INGRID ANDREA MARTIN JACINTO</t>
  </si>
  <si>
    <t>OVER IVAN LOPEZ DE LEON</t>
  </si>
  <si>
    <t>DIAS PAGADOS DEL 16 DE JULIO AL 31 DE OCTUBRE DEL 2025</t>
  </si>
  <si>
    <t>DANNI LEONEL HENRRI QUETZAL ZACAL</t>
  </si>
  <si>
    <t>DIAS PAGADOS DEL 17 DE JULIO AL 31 DE OCTUBRE DEL 2025</t>
  </si>
  <si>
    <t>CARLOS BRYAN YAX MENDEZ</t>
  </si>
  <si>
    <t>ESMAYDELIN BERNARDO OROZCO OROZCO</t>
  </si>
  <si>
    <t>FERNANDO SAUL COYOY QUIJIVIX</t>
  </si>
  <si>
    <t>MELVIN ALEXANDER ELIAS TIZOL</t>
  </si>
  <si>
    <t>ABEL JONATAN LOPEZ</t>
  </si>
  <si>
    <t>DIEGO ISIDRO LOPEZ GONON</t>
  </si>
  <si>
    <t>ELDER ISAU MIRANDA PAXTOR</t>
  </si>
  <si>
    <t>ESVIN RICARDO LOPEZ MIRANDA</t>
  </si>
  <si>
    <t>OSVIN OTTONIEL VASQUEZ PEREZ</t>
  </si>
  <si>
    <t>WILIAN BIDAL MIRANDA PAXTOR</t>
  </si>
  <si>
    <t>DAVID ELISEO PEREZ MAZARIEGOS</t>
  </si>
  <si>
    <t>MARCOS HUMBERTO FUENTES BAMACA</t>
  </si>
  <si>
    <t>HERLIN ALEXANDER BAUTISTA OROZCO</t>
  </si>
  <si>
    <t>JEMNER JOSUE OROZCO VENTURA</t>
  </si>
  <si>
    <t>LESTER LIVARDO NAVARRO VELASQUEZ</t>
  </si>
  <si>
    <t>ROBIN MOISES NAVARRO FUENTES</t>
  </si>
  <si>
    <t>URVI ANTONIO SANTOS GODINEZ</t>
  </si>
  <si>
    <t>AMAYRANY SULEMA PEREZ ROBLERO</t>
  </si>
  <si>
    <t>DONY CARLOS PEREZ HERNANDEZ</t>
  </si>
  <si>
    <t>WALTER MARCONI BERDUO ZUNUN</t>
  </si>
  <si>
    <t>CESAR SECUNDINO BAQUIAX GARCIA</t>
  </si>
  <si>
    <t>JUAN AGUSTIN PACHECO BAQUIAX</t>
  </si>
  <si>
    <t>CARLOS GUANERGES IXCOY XIVIR</t>
  </si>
  <si>
    <t>MANUEL GUACHIAC IXMATA</t>
  </si>
  <si>
    <t>MANUEL ISRAEL GUARCHAJ ROSARIO</t>
  </si>
  <si>
    <t>YENER JOSE ANTONIO ESTRADA HERNANDEZ</t>
  </si>
  <si>
    <t>JOSELINO TIMOTEO VELASQUEZ DIAZ</t>
  </si>
  <si>
    <t>ULICES JULIAN BARRIOS LOPEZ</t>
  </si>
  <si>
    <t>DANY ARIEL ESTRADA LOBOS</t>
  </si>
  <si>
    <t>JUNIOR IVAN CASTILLO GIRON</t>
  </si>
  <si>
    <t>CLAUDIO JOSE ESTUPE CARRERA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</si>
  <si>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</si>
  <si>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</si>
  <si>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</si>
  <si>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</si>
  <si>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</si>
  <si>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</si>
  <si>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JESMYN MARLENE PERALTA HERNANDEZ</t>
  </si>
  <si>
    <t>TRINI DEL ROSARIO CASTAÑEDA PERALTA</t>
  </si>
  <si>
    <t>DORIAN MARIELA AGUILAR CORADO</t>
  </si>
  <si>
    <t>CRISTIAN EUGENIO SANTOS BARRERA</t>
  </si>
  <si>
    <t>JAVIER OSWALDO SOTO VASQUEZ</t>
  </si>
  <si>
    <t>JUAN CARLOS GIRON VASQUEZ</t>
  </si>
  <si>
    <t>LEONARDO SANCHEZ GIRON</t>
  </si>
  <si>
    <t>GLADYS RIVERA LOPEZ</t>
  </si>
  <si>
    <t>WILCIAS FLOILAN GARCIA MALDONADO</t>
  </si>
  <si>
    <t>EDELMAR ISMAEL ALONZO DE LA CRUZ</t>
  </si>
  <si>
    <t>MARIO ARMANDO JIMENEZ BARRIOS</t>
  </si>
  <si>
    <t>DIAS PAGADOS DEL 21 DE JULIO AL 31 DE OCTUBRE DEL 2025</t>
  </si>
  <si>
    <t>MARIA XIMENA HERRERA SAMAYOA</t>
  </si>
  <si>
    <t>WILY ALEJANDRO RODAS QUEZADA</t>
  </si>
  <si>
    <t>ERWIN JOSUE CATALAN VALLADARES</t>
  </si>
  <si>
    <t>ANA LEIDY ARROYO RIVERA DE BARRIENTOS</t>
  </si>
  <si>
    <t>YELSIN MAUDIEL RIVERA CARCAMO</t>
  </si>
  <si>
    <t>DEIMY ABIGAIL LOPEZ RIVAS</t>
  </si>
  <si>
    <t>EDWARD ORLANDO OLIVA LOPEZ</t>
  </si>
  <si>
    <t>ALMA ELIZABETH GUTIERREZ CANO</t>
  </si>
  <si>
    <t>LILIANA LOPEZ TEO</t>
  </si>
  <si>
    <t>SILVIO HUMBERTO GIRON VANEGAS</t>
  </si>
  <si>
    <t>WALTER ARMANDO MENDEZ CAAL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</si>
  <si>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</si>
  <si>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</si>
  <si>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</si>
  <si>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</si>
  <si>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</si>
  <si>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JOSE ALFREDO GUERRA CHOC</t>
  </si>
  <si>
    <t>ROMILIO SALGUERO GONZALEZ</t>
  </si>
  <si>
    <t>BRAUDER NOEL CHAN GUTIERREZ</t>
  </si>
  <si>
    <t>EDIXANDER GONZALO CAAL OBANDO</t>
  </si>
  <si>
    <t>EDWIN DANILO JIMENEZ RAMIREZ</t>
  </si>
  <si>
    <t>EMMANUEL DE JESUS SANTIAGO SANTIAGO</t>
  </si>
  <si>
    <t>EVELYN YAMILETH ESQUIVEL GARCIA</t>
  </si>
  <si>
    <t>FLOR ESMERALDA AMADOR GASPAR</t>
  </si>
  <si>
    <t>GERSON ENDERSON ATZ CRUZ</t>
  </si>
  <si>
    <t>GLADIS MARICELA ORDOÑEZ GUZMAN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</si>
  <si>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</si>
  <si>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</si>
  <si>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</si>
  <si>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</si>
  <si>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</si>
  <si>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</si>
  <si>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</si>
  <si>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</si>
  <si>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</si>
  <si>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SANDY ESTER POLANCO VELIZ</t>
  </si>
  <si>
    <t>GABRIELA JASMINE PENADOS GUERRA</t>
  </si>
  <si>
    <t>WALTER JOSE DAMIAN MAYORGA GARCIA</t>
  </si>
  <si>
    <t>JAVIER ENRIQUE GONZALEZ PARRA</t>
  </si>
  <si>
    <t>DANIA STEPHANIA LOPEZ CHAVIN</t>
  </si>
  <si>
    <t>JHANNIE GRISELL MARTINEZ OCHOA</t>
  </si>
  <si>
    <t>SINDY MIRELLA DUQUE BARCO</t>
  </si>
  <si>
    <t>BRENDA DEL CARMEN LOPEZ ALDANA</t>
  </si>
  <si>
    <t>RUDY MANUEL SOZA CRUZ</t>
  </si>
  <si>
    <t>ALISON MISHELL OLIVEROS HERNANDEZ</t>
  </si>
  <si>
    <t>EDWARD OSWALDO ASENCIO LOPEZ</t>
  </si>
  <si>
    <t>ASUAMY GUNNILEIDY BARILLAS GRANADOS</t>
  </si>
  <si>
    <t>JAIME ARNULFO PEREZ DIAZ</t>
  </si>
  <si>
    <t>JONATAN JAVIER CUS NAJERA</t>
  </si>
  <si>
    <t>ASLY PAOLA RAMIREZ Y RAMIREZ</t>
  </si>
  <si>
    <t>MILSON NOE CARIAS MONTERROSO</t>
  </si>
  <si>
    <t>LIZBETH YOHANA GARCIA LUIS</t>
  </si>
  <si>
    <t>MAYNOR EUGENIO LOPEZ BARRIENTOS</t>
  </si>
  <si>
    <t>EDGAR RENE MONTALVAN VIDAL</t>
  </si>
  <si>
    <t>ELIZAMA SALAZAR LUNA</t>
  </si>
  <si>
    <t>FRANCISCA RAMOS CRUZ</t>
  </si>
  <si>
    <t>MARIA DEL CARMEN MARIN PORTILLO</t>
  </si>
  <si>
    <t>ROSA ALBINA ESCOBAR PADILLA</t>
  </si>
  <si>
    <t>SELVIN JIOMAR CHI CHOC</t>
  </si>
  <si>
    <t>SULMA BEATRIZ DUBON ORDOÑEZ</t>
  </si>
  <si>
    <t>AMILCAR ORIEL PEREZ CHAVEZ</t>
  </si>
  <si>
    <t>LILIAN YANNETH CHUN CAAL</t>
  </si>
  <si>
    <t>ABNER VENANCIO HADBEEL RAX CAAL</t>
  </si>
  <si>
    <t>EDWIN LEONEL LIMA FLORES</t>
  </si>
  <si>
    <t>HONORIO NEFTALI MERIDA MONZON</t>
  </si>
  <si>
    <t>KELVIN AUDALI SUNTECUN CAHUICHE</t>
  </si>
  <si>
    <t>ROMAN DUBON ORDOÑEZ</t>
  </si>
  <si>
    <t>LEONEL ARMANDO OLIVEROS FIGUEROA</t>
  </si>
  <si>
    <t>CRISTINA YAXCAL TZI</t>
  </si>
  <si>
    <t>JANIA YESENIA MELENDEZ MARTINEZ</t>
  </si>
  <si>
    <t>YEFRIN ESTUARDO CORTES COHUOJ</t>
  </si>
  <si>
    <t>CARLOS MANAEN JIMENEZ MARTINEZ</t>
  </si>
  <si>
    <t>ELDER HUMBERTO RAMIREZ SAMAYOA</t>
  </si>
  <si>
    <t>ERICK FRANCISCO ZULETA AREVALO</t>
  </si>
  <si>
    <t>JARIN ASAEL CUNIL TESUCUN</t>
  </si>
  <si>
    <t>MOISES BENJAMIN GONZALEZ TORRES</t>
  </si>
  <si>
    <t>PEDRO JULIAN AGUILAR TORRES</t>
  </si>
  <si>
    <t>RICARDO ANTONIO CAMPOS MARROQUIN</t>
  </si>
  <si>
    <t>ROMAN MEDINA SALAZAR</t>
  </si>
  <si>
    <t>ESTELA MARINA TIUL SEB</t>
  </si>
  <si>
    <t>CRIS MANUEL GRIJALVA MATEO</t>
  </si>
  <si>
    <t>ELIEL DAVID MEJIA LOPEZ</t>
  </si>
  <si>
    <t>LEIZER JOSUE CLAVERIA BALDIZON</t>
  </si>
  <si>
    <t>WAGNER OBDIEL PORTILLO PAZ</t>
  </si>
  <si>
    <t>JOSE MEDARDO JIMENEZ</t>
  </si>
  <si>
    <t>RONY FIDEL SANCHEZ MATEO</t>
  </si>
  <si>
    <t>BELTHER DAMIAN ESQUIVEL HERNANDEZ</t>
  </si>
  <si>
    <t>RIGOBERTO ENRIQUE PEÑA CHAN</t>
  </si>
  <si>
    <t>SERGIO ALEXANDER CUCUL TEYUL</t>
  </si>
  <si>
    <t>DAVID OBDULIO RAMIREZ LOPEZ</t>
  </si>
  <si>
    <t>BRAYAN ELIAS ALARCON PINEDA</t>
  </si>
  <si>
    <t>JUAN CARLOS CHABLE TESUCUN</t>
  </si>
  <si>
    <t>MARIO FERNANDO FRANCO GONZALEZ</t>
  </si>
  <si>
    <t>YENNER AROLDO CALATE ESPINOSA</t>
  </si>
  <si>
    <t>MARVIN ENRIQUE DELGADO RODRIGUEZ</t>
  </si>
  <si>
    <t>LOURDES ANGELICA QUIX PEREZ</t>
  </si>
  <si>
    <t>JASSON YESMANI CHUN CHO</t>
  </si>
  <si>
    <t>MARTIN DE LA CRUZ GARCIA</t>
  </si>
  <si>
    <t>ESTEBAN CAAL</t>
  </si>
  <si>
    <t>ANSELMO DE JESUS HERRERA MARROQUIN</t>
  </si>
  <si>
    <t>ELBA AIDE HERNANDEZ</t>
  </si>
  <si>
    <t>ROGEL CONTRERAS ESCOBAR</t>
  </si>
  <si>
    <t>ROVIN ADRIEL SALAS CUJ</t>
  </si>
  <si>
    <t>WEYMAN RAFAEL COC BAC</t>
  </si>
  <si>
    <t>SERGIO EMANUEL BELLOSO GONZALEZ</t>
  </si>
  <si>
    <t>YONATHAN OSBELY LOPEZ FUNES</t>
  </si>
  <si>
    <t>MIGUEL ANTONIO SOTO LIMA</t>
  </si>
  <si>
    <t>LUIS EDUARDO SUNTECUN AX</t>
  </si>
  <si>
    <t>LILIANA RAQUEL PACHECO HERNANDEZ</t>
  </si>
  <si>
    <t>DEYBIN HUMBERTO GUZMAN ORELLANA</t>
  </si>
  <si>
    <t>KEVIN NORBERTO DE LEON VASQUEZ</t>
  </si>
  <si>
    <t>EDVIN CORTEZ MORALES</t>
  </si>
  <si>
    <t>BYRON RENE MIS BAÑOS</t>
  </si>
  <si>
    <t>LEONARDO JAVIER CHATA CHI</t>
  </si>
  <si>
    <t>LUIS ARMANDO MAYEN BOTELLO</t>
  </si>
  <si>
    <t>JUAN FRANCISCO CHUB CHOCOJ</t>
  </si>
  <si>
    <t>CESAR AUGUSTO POP CUCUL</t>
  </si>
  <si>
    <t>WINIVER JOSE MARQUEZ GONZALES</t>
  </si>
  <si>
    <t>ESGAR ANTONIO GONZALEZ AMADOR</t>
  </si>
  <si>
    <t>GILMER DANIEL TORRENTES GODOY</t>
  </si>
  <si>
    <t>JOSE FRANCISCO ESTRADA MAZA</t>
  </si>
  <si>
    <t>WILLIAN NECTALY COY IXMAY</t>
  </si>
  <si>
    <t>WILSON DANIEL RAMIREZ REYES</t>
  </si>
  <si>
    <t>LUIS ALVARO CORDOVA</t>
  </si>
  <si>
    <t>YOVANI ALBERTO ARRIAZA VALLADARES</t>
  </si>
  <si>
    <t>WALDEMAR TOLEDO PEREZ</t>
  </si>
  <si>
    <t>JOEL JONATAN SANCHEZ LOPEZ</t>
  </si>
  <si>
    <t>MILTO EMIGDIO SAQUEC RUANO</t>
  </si>
  <si>
    <t>ENRIQUE BA ICH</t>
  </si>
  <si>
    <t>JOSE RICARDO CANO GOMEZ</t>
  </si>
  <si>
    <t>CRISTIAN OMAR SALGUERO LEMUS</t>
  </si>
  <si>
    <t>MARIO CUZ CAC</t>
  </si>
  <si>
    <t>JOKSAN ISAAC MADRID LOPEZ</t>
  </si>
  <si>
    <t>ARNULFO ALONZO AC CAAL</t>
  </si>
  <si>
    <t>GABIEL RAMOS CHEN XOL</t>
  </si>
  <si>
    <t>BARTOLO DAMIAN MENDEZ</t>
  </si>
  <si>
    <t>AURA MILDRED ROBLES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</si>
  <si>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</si>
  <si>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</si>
  <si>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</si>
  <si>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</si>
  <si>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</si>
  <si>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</si>
  <si>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</si>
  <si>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</si>
  <si>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</si>
  <si>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</si>
  <si>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</si>
  <si>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LESTER ANILSON ALVAREZ HERNANDEZ</t>
  </si>
  <si>
    <t>JUAN MANUEL TIUL LOPEZ</t>
  </si>
  <si>
    <t>JORGE LUIS GUERRA GOMEZ</t>
  </si>
  <si>
    <t>CHRISTIAN DANIEL FRANCO CANTE</t>
  </si>
  <si>
    <t>EMMA PAOLA HERRERA Y HERRERA</t>
  </si>
  <si>
    <t>KAREN VANESSA QUIÑONEZ FUNES</t>
  </si>
  <si>
    <t>JESSICA ALEJANDRA JOSEFINA MONZON PALACIOS</t>
  </si>
  <si>
    <t>DAVID EMANUEL CONCOBA GONZALEZ</t>
  </si>
  <si>
    <t>JORGE SAUL COROMAC OSORIO</t>
  </si>
  <si>
    <t>EDUARDO ENRIQUE RAYO FONG</t>
  </si>
  <si>
    <t>ANA CAROLINA RIVERA GONZALEZ</t>
  </si>
  <si>
    <t>JACQUELINE JOHANNA SANTIZO SANCHEZ</t>
  </si>
  <si>
    <t>DAYANA ALEJANDRA RUIZ PACAY</t>
  </si>
  <si>
    <t>ADNER ANDRES BUESO ZICAN</t>
  </si>
  <si>
    <t>ISIDRO ADENULFO BAUTISTA MAZARIEGOS</t>
  </si>
  <si>
    <t>EDGAR RENE CHABLE CAMAL</t>
  </si>
  <si>
    <t>MEFI GAMALIEL GUTIERREZ SINTUJ</t>
  </si>
  <si>
    <t>NELSIN SECILIO RODRIGUEZ ESCOBAR</t>
  </si>
  <si>
    <t>DORCAS MARLENY CONTRERAS CALDERON</t>
  </si>
  <si>
    <t>YORDAN JAVIER MENDOZA MIJANGOS</t>
  </si>
  <si>
    <t>WILLIAM BALMORIS HERNANDEZ CIFUENTES</t>
  </si>
  <si>
    <t>WILLFREDO RAMIRO CHUB COY</t>
  </si>
  <si>
    <t>THELMA JULIA DE JESUS OCHAETA HERNANDEZ CARRASCOSA</t>
  </si>
  <si>
    <t>MARVIN YOVANI PEREZ LOPEZ</t>
  </si>
  <si>
    <t>ADA ALICIA HERNANDEZ MEJIA</t>
  </si>
  <si>
    <t>GABRIELA ESTRELLA ESCOBAR GARCIA</t>
  </si>
  <si>
    <t>JAZMIN AZUCENA AREVALO CHINCHILLA</t>
  </si>
  <si>
    <t>EMILIO ERNESTO CHAYAX OCHOA</t>
  </si>
  <si>
    <t>MEYVIS MAURICIO CAAL CU</t>
  </si>
  <si>
    <t>ELIAN GUDIEL HERNANDEZ MADRID</t>
  </si>
  <si>
    <t>FRANKLIN MATEO SINTU</t>
  </si>
  <si>
    <t>KEVIN ALEJANDRO OLIVARES</t>
  </si>
  <si>
    <t>DANY ESTUARDO VALENZUELA RAMIREZ</t>
  </si>
  <si>
    <t>AURELIA LORENA PEREZ TEC</t>
  </si>
  <si>
    <t>AGUSTO LOPEZ GARCIA</t>
  </si>
  <si>
    <t>ADRIAN EDILBERTO XO CHE</t>
  </si>
  <si>
    <t>MASWUELLRS FRANCISCO RODRIGUEZ FUENTES</t>
  </si>
  <si>
    <t>ADRIANA GUADALUPE DE LOS ANGELES ROMERO ARAGON</t>
  </si>
  <si>
    <t>JORGE ALBERTO SOZA REYES</t>
  </si>
  <si>
    <t>WALTER LEONEL COHUOJ CAHUICHE</t>
  </si>
  <si>
    <t>CLAUDIO SATURNINO LOPEZ DEL CID</t>
  </si>
  <si>
    <t>DARWIN DARINEL ALFARO ESQUIVEL</t>
  </si>
  <si>
    <t>DARWIN HUMBERTO SALAZAR DE LOS SANTOS</t>
  </si>
  <si>
    <t>HECTOR ROLANDO AVILA CASTILLO</t>
  </si>
  <si>
    <t>JOSE AMILCAR LOPEZ VALIENTE</t>
  </si>
  <si>
    <t>GABRIEL SILVESTRE MARTIN</t>
  </si>
  <si>
    <t>FRANCISCO JAVIER POP COC</t>
  </si>
  <si>
    <t>NOE JEREMIAS MORALES MUÑOZ</t>
  </si>
  <si>
    <t>WILDER ARMANDO COC PAN</t>
  </si>
  <si>
    <t>RUDY MIGDAEL POP BARILLAS</t>
  </si>
  <si>
    <t>ELVIS DAVID TIUL LIMA</t>
  </si>
  <si>
    <t>ANTONI VALDEMAR PEREZ LOPEZ</t>
  </si>
  <si>
    <t>PEDRO SEBASTIAN ICAL COY</t>
  </si>
  <si>
    <t>ERNESTO ARNULFO ICAL CAAL</t>
  </si>
  <si>
    <t>GERSON ENRIQUE MONROY CORDON</t>
  </si>
  <si>
    <t>EDY ELI JIMENEZ LIMA</t>
  </si>
  <si>
    <t>BYRON ESTUARDO MARIN FIGUEROA</t>
  </si>
  <si>
    <t>JAMES ANDERSSON MARTINEZ VIOLANTE</t>
  </si>
  <si>
    <t>YULISSA FABIOLA CAAL FLORIAN</t>
  </si>
  <si>
    <t>EVERILDO BUTZ XOL</t>
  </si>
  <si>
    <t>JORGE MARIO NAJERA GONZALEZ</t>
  </si>
  <si>
    <t>JULIO ENRRIQUE DAVILA ARCHILA</t>
  </si>
  <si>
    <t>WALDEMAR SAQUIL XI</t>
  </si>
  <si>
    <t>MARIO ANTONIO CHON CUZ</t>
  </si>
  <si>
    <t>MAYNOR ARIEL BATRES LOPEZ</t>
  </si>
  <si>
    <t>JUAN DANIEL SALGUERO BERGANZA</t>
  </si>
  <si>
    <t>CARLOS YOVANI PINEDA</t>
  </si>
  <si>
    <t>ESTEFANY YASMIN SOTO GARCIA</t>
  </si>
  <si>
    <t>CRISALIDA SORAYDA MENDEZ CHI</t>
  </si>
  <si>
    <t>DARWUIN OSEAS MOLINA MOLINA</t>
  </si>
  <si>
    <t>EDUARDO AGUILAR SALGUERO</t>
  </si>
  <si>
    <t>WILLIAN ALFREDO GENIS LOPEZ</t>
  </si>
  <si>
    <t>YAHAIRA YAMILETT CAMBRANES VANEGAS</t>
  </si>
  <si>
    <t>BLANCA IRIS RODAS CORNELIO</t>
  </si>
  <si>
    <t>ESBI YOBANI CHOCOJ CACAO</t>
  </si>
  <si>
    <t>RAUL ORTIZ CHACON</t>
  </si>
  <si>
    <t>JOSE MANUEL CORTEZ GENIS</t>
  </si>
  <si>
    <t>JUSTINO MEDA ESQUITE</t>
  </si>
  <si>
    <t>ERBERTO ARAELI DE LEON RECINOS</t>
  </si>
  <si>
    <t>DONIS NEPTALI CASTRO GARCIA</t>
  </si>
  <si>
    <t>CARLOS HUMBERTO YAT CHIQUIN</t>
  </si>
  <si>
    <t>OSCAR MERARI SERMEÑO CETINO</t>
  </si>
  <si>
    <t>CESAR AUGUSTO LOPEZ Y LOPEZ</t>
  </si>
  <si>
    <t>RONALD PERALTA HIDALGO</t>
  </si>
  <si>
    <t>ABNER OQUELI RODRIGUEZ GONZALEZ</t>
  </si>
  <si>
    <t>HECTOR AGUSTIN ASIG CHUB</t>
  </si>
  <si>
    <t>HEBER BENJAMIN MENDEZ SOPINO</t>
  </si>
  <si>
    <t>LUIS CARLOS DE LA CRUZ MENENDEZ</t>
  </si>
  <si>
    <t>EDGAR DE JESUS LARA SAGASTUME</t>
  </si>
  <si>
    <t>ANGEL RICARDO DUARTE LINARES</t>
  </si>
  <si>
    <t>WILSON WILFREDO TOT XOL</t>
  </si>
  <si>
    <t>JUAN CARLOS SALDIVAR MARROQUIN</t>
  </si>
  <si>
    <t>JHONATHAN JOSUE GONZALEZ OLIVARES</t>
  </si>
  <si>
    <t>ISIDRO ROEL ARAGON PEREZ</t>
  </si>
  <si>
    <t>MARCOS WALDEMAR ZACAL BITZIL</t>
  </si>
  <si>
    <t>FERMIN ORLANDO TENI XOL</t>
  </si>
  <si>
    <t>BALTAZAR INTERIANO AVALOS</t>
  </si>
  <si>
    <t>LEONARDO TIUL CHE</t>
  </si>
  <si>
    <t>ISAIAS MERCEDES GARCIA CUNIL</t>
  </si>
  <si>
    <t>BENEDICTO ENRIQUE ICH CHOC</t>
  </si>
  <si>
    <t>SELVIN ISRAEL CHI TOT</t>
  </si>
  <si>
    <t>JOSE ADONIAS MUCU CAAL</t>
  </si>
  <si>
    <t>SERGIO FRANCISCO POP CUCUL</t>
  </si>
  <si>
    <t>LESTER GEOVANI CAAL ICH</t>
  </si>
  <si>
    <t>JHONATAN EZEQUIEL ORDOÑEZ LEONARDO</t>
  </si>
  <si>
    <t>ARMANDO JUVENTINO GUERRA PAAU</t>
  </si>
  <si>
    <t>LESTER ISAI CORDON TRUJILLO</t>
  </si>
  <si>
    <t>JUAN RODOLFO CUZ COC</t>
  </si>
  <si>
    <t>FELIX LAJ JALAL</t>
  </si>
  <si>
    <t>BAYRON AMILCAR CUCUL CHE</t>
  </si>
  <si>
    <t>MARIO BO POP</t>
  </si>
  <si>
    <t>RONALD JAMILTON POP CAN</t>
  </si>
  <si>
    <t>ELISEO BO TIUL</t>
  </si>
  <si>
    <t>KAREN MARIA ELIZABETH ALDANA ALDANA</t>
  </si>
  <si>
    <t>SANTOS ALBERTO PAAU GARCIA</t>
  </si>
  <si>
    <t>LEONARDO ALEXANDER DONIS QUINTEROS</t>
  </si>
  <si>
    <t>ROXANA YAJAIRA REQUENA HERNANDEZ</t>
  </si>
  <si>
    <t>HAMILTON RODOLFO RAMOS CUCA</t>
  </si>
  <si>
    <t>ANGEL ESTUARDO CABNAL GUITZ</t>
  </si>
  <si>
    <t>WILMER ADELSO CHE PAN</t>
  </si>
  <si>
    <t>GILDER ROSENDO PAN CAAL</t>
  </si>
  <si>
    <t>FREDY ALEXANDER GONZALES GALICIA</t>
  </si>
  <si>
    <t>EDIN AVIDAN ROLDAN ROSALES</t>
  </si>
  <si>
    <t>NERY RONALDO GONZALES ESQUIVEL</t>
  </si>
  <si>
    <t>SAMUEL ABDIAS GAMALIEL SOLORZANO CAAL</t>
  </si>
  <si>
    <t>WILSON ELIAS GONZALEZ VARGAS</t>
  </si>
  <si>
    <t>MELSAR ALEXANDER CARDONA ALONZO</t>
  </si>
  <si>
    <t>RODOLFO IGNACIO XO COC</t>
  </si>
  <si>
    <t>MARVIN JOSUE DE LA CRUZ MEJIA</t>
  </si>
  <si>
    <t>FERNANDO LUCAS CABNAL TEC</t>
  </si>
  <si>
    <t>MAYNOR MENDEZ LOPEZ</t>
  </si>
  <si>
    <t>CESAR LEONEL CHOC MARTINEZ</t>
  </si>
  <si>
    <t>RONALD ANDERSSON CANO CANO</t>
  </si>
  <si>
    <t>RONALDO BLADIMIR MARTINEZ GUTIERREZ</t>
  </si>
  <si>
    <t>ABRAHAM ISAI CHAYAX XIQUEN</t>
  </si>
  <si>
    <t>JAIMEN RAUL GARCIA RAMIREZ</t>
  </si>
  <si>
    <t>OFELINA DEL CARMEN NOEMI PEREZ AGUSTIN</t>
  </si>
  <si>
    <t>SILAS AUGUSTO CORTEZ MORALES</t>
  </si>
  <si>
    <t>JOEL CAAL TZALAM</t>
  </si>
  <si>
    <t>CESAR ALEJANDRO SORIA RODRIGUEZ</t>
  </si>
  <si>
    <t>MYNOR GEOVANI GOMEZ</t>
  </si>
  <si>
    <t>EMERSON DANIEL MAY RUANO</t>
  </si>
  <si>
    <t>ERWIN RODELVI MENENDEZ MORALES</t>
  </si>
  <si>
    <t>EVELYN SUHEIDY MACHORRO QUINTEROS</t>
  </si>
  <si>
    <t>HAMILTON MELCHISEDEC LOPEZ SALAZAR</t>
  </si>
  <si>
    <t>HARLEY ARATH FERNANDO TESUCUN BAÑOS</t>
  </si>
  <si>
    <t>JORGE PABLO HERMAN GOMEZ</t>
  </si>
  <si>
    <t>RAUL MUCU CHE</t>
  </si>
  <si>
    <t>DANIEL FERNANDO GUILLEN RUIZ</t>
  </si>
  <si>
    <t>MARIA FERNANDA GONZALEZ ROQUE</t>
  </si>
  <si>
    <t>DEILY ARALI LOPEZ VILLATORO</t>
  </si>
  <si>
    <t>WALFRE BENJAMIN VASQUEZ CASTRO</t>
  </si>
  <si>
    <t>MARIANO ICAL QUIB</t>
  </si>
  <si>
    <t>YESLIN MARLENI QUINTANILLA PEÑA</t>
  </si>
  <si>
    <t>ROBERTO EFRAIN YAXCAL COC</t>
  </si>
  <si>
    <t>DIAS PAGADOS DEL 23 DE JULIO AL 31 DE OCTUBRE</t>
  </si>
  <si>
    <t>FREDY EFRAIN XOL ALVARADO</t>
  </si>
  <si>
    <t>WILLIAM MIZAEL SUCHITE PEREZ</t>
  </si>
  <si>
    <t>ORALIA DE JESUS SINCUIR MENDEZ</t>
  </si>
  <si>
    <t>JAIRO ELIEL ARIAS GABRIEL</t>
  </si>
  <si>
    <t>ELDER ANASTACIO PAAU PEREZ</t>
  </si>
  <si>
    <t>SULMI YANETH MARTINEZ MORENO</t>
  </si>
  <si>
    <t>WALTER MIGUEL MORALES RAMIREZ</t>
  </si>
  <si>
    <t>ANNER EUGENIO SABALETA GUTIERREZ</t>
  </si>
  <si>
    <t>JUAN RAYMUNDO MAZARIEGOS CAL</t>
  </si>
  <si>
    <t>MOISES EDILBERTO ALAS HERNANDEZ</t>
  </si>
  <si>
    <t>JONNATAN OLIVERIO MATEO MORALES</t>
  </si>
  <si>
    <t>OMAR ADOLFO AVELAR CALDERON</t>
  </si>
  <si>
    <t>ALEXANDER NEPTALI BAIL LOPEZ</t>
  </si>
  <si>
    <t>ERWIN ARTURO COC BAA</t>
  </si>
  <si>
    <t>WALDEMAR HERNANDEZ HERNANDEZ</t>
  </si>
  <si>
    <t>PORFIRIO ARMANDO DE JESUS AGUIRRE ESTEBAN</t>
  </si>
  <si>
    <t>CAROLINE CELESTE OCHAETA</t>
  </si>
  <si>
    <t>DAVID SALAZAR MATEO</t>
  </si>
  <si>
    <t>ALEXI ESTUARDO PEREZ LOPEZ</t>
  </si>
  <si>
    <t>JULIO CHOC ACTE</t>
  </si>
  <si>
    <t>LUIS ALBERTO CAN XOL</t>
  </si>
  <si>
    <t>JOEL RAMIREZ VASQUEZ</t>
  </si>
  <si>
    <t>EDVIN ADOLFO VASQUEZ PEREZ</t>
  </si>
  <si>
    <t>RONALDO ALDAIR ORTIZ OCHAETA</t>
  </si>
  <si>
    <t>OSCAR MISAEL ICAL CAAL</t>
  </si>
  <si>
    <t>ANDERSON YAIR CUX CHO</t>
  </si>
  <si>
    <t>JOSE SANTOS CHOC CUCUL</t>
  </si>
  <si>
    <t>MARVIN OSWALDO JOSE MUCU CHUB</t>
  </si>
  <si>
    <t>FRANCISCO CANTORAL RAMOS</t>
  </si>
  <si>
    <t>LUIS ADOLFO RAMOS RODRIGUEZ</t>
  </si>
  <si>
    <t>AMILCAR RODRIGUEZ CHACON</t>
  </si>
  <si>
    <t>ANDREA ELIZABETH HERNANDEZ JUAREZ</t>
  </si>
  <si>
    <t>EDWIN GEOVANY ARIAS PAREDES</t>
  </si>
  <si>
    <t>SERGIO LUIS CABRERA VELIZ</t>
  </si>
  <si>
    <t>JUAN AROLDO LOPEZ INTERIANO</t>
  </si>
  <si>
    <t>WILDER ALEXANDER CARIAS PEREZ</t>
  </si>
  <si>
    <t>ERVIN SALVADOR PEREZ PU</t>
  </si>
  <si>
    <t>WILSON NEPTALI CHI CORTEZ</t>
  </si>
  <si>
    <t>ANGEL GEOVANY CANEK CONTRERAS</t>
  </si>
  <si>
    <t>MAURO TOMAS ALDANA HERNANDEZ</t>
  </si>
  <si>
    <t>SERGIO RENE BURGOS VITZIL</t>
  </si>
  <si>
    <t>VILYN JOSE LOPEZ DIAZ</t>
  </si>
  <si>
    <t>EMERSON DENYLSON DIAZ LORENZO</t>
  </si>
  <si>
    <t>DOUGLAS RODIMIRO JIMENEZ GOMEZ</t>
  </si>
  <si>
    <t>WILSON ISAU CU GUERRA</t>
  </si>
  <si>
    <t>DULCE MARIA DE LEON REYES</t>
  </si>
  <si>
    <t>NATHALI VALERIA DE NAZARE SOTO PALACIOS</t>
  </si>
  <si>
    <t>JORGE SOLIS XINGO</t>
  </si>
  <si>
    <t>JOSE ANTONIO CHUC TAY</t>
  </si>
  <si>
    <t>RUBEN ENRIQUE SUMOZA MENDOZA</t>
  </si>
  <si>
    <t>MANUEL GUARCAS CALEL</t>
  </si>
  <si>
    <t>EDGAR BARTOLO BATZIN NAVICHOC</t>
  </si>
  <si>
    <t>HENRY REGINO MENDEZ CHAVAJAY</t>
  </si>
  <si>
    <t>DIEGO MARTIN RAMIREZ IXBALAN</t>
  </si>
  <si>
    <t>FRANCISCO SICAY ICAJ</t>
  </si>
  <si>
    <t>BERNABE LOPEZ SAJVIN</t>
  </si>
  <si>
    <t>DERIK ESTUARDO CALEL CRUZ</t>
  </si>
  <si>
    <t>MARIO CESAR TALE COCHE</t>
  </si>
  <si>
    <t>CORNELIO MARCO ANTONIO PERECHU TZEP</t>
  </si>
  <si>
    <t>SANTOS MAURICIO VICENTE MENDOZA</t>
  </si>
  <si>
    <t>JOSE MANUEL VASQUEZ UPUN</t>
  </si>
  <si>
    <t>EMILIO ALFONSO CHOX CAN</t>
  </si>
  <si>
    <t>JOSE RAMIRO VASQUEZ PEREZ</t>
  </si>
  <si>
    <t>RAFAEL ENRIQUE CHOCOY CHOCOY</t>
  </si>
  <si>
    <t>EULOGIO ENRIQUE BALUX ZERAT</t>
  </si>
  <si>
    <t>CARLOS ELIBERTO CHIROY</t>
  </si>
  <si>
    <t>EZEQUIEL IBOY BACAJOL</t>
  </si>
  <si>
    <t>ABEL MAXIMILIANO MENDOZA GODOY</t>
  </si>
  <si>
    <t>DANIEL ESTUARDO BARILLAS COO</t>
  </si>
  <si>
    <t>AURI SUCELY SALAZAR VIELMAN</t>
  </si>
  <si>
    <t>JOSE BACAJOL SIMAJI</t>
  </si>
  <si>
    <t>VICENTE FRANCISCO OMAR PEREZ COX</t>
  </si>
  <si>
    <t>SOFIA FERNANDA TORRES PINEDA</t>
  </si>
  <si>
    <t>DIEGO JOSE PORTILLO ZUÑIGA</t>
  </si>
  <si>
    <t>LESLIE JAZMIN MORALES LOPEZ</t>
  </si>
  <si>
    <t>ANTONIO ORTIZ ALONZO</t>
  </si>
  <si>
    <t>BAYRON WILFREDO SOSA VARGAS</t>
  </si>
  <si>
    <t>CARLOS RANDOLFO RIVERA GARCIA</t>
  </si>
  <si>
    <t>CRUZ ALDANA BARRIENTOS</t>
  </si>
  <si>
    <t>EDWIN DANIEL PAREDES</t>
  </si>
  <si>
    <t>EMILIO ISMAEL GABRIEL RAMOS</t>
  </si>
  <si>
    <t>FREDY DANILO HERRERA RAMIREZ</t>
  </si>
  <si>
    <t>HECTOR FERNANDO RODRIGUEZ ROQUE</t>
  </si>
  <si>
    <t>HENRY DONALDO PERDOMO MARROQUIN</t>
  </si>
  <si>
    <t>HUGO LEONEL SOSA</t>
  </si>
  <si>
    <t>HUGO MONTECINOS ORTIZ</t>
  </si>
  <si>
    <t>JOSE ALBERTO CASTAÑEDA LEMUS</t>
  </si>
  <si>
    <t>JUAN MANUEL CRUZ REYES</t>
  </si>
  <si>
    <t>LAZARO ADOLFO RODRIGUEZ ROQUE</t>
  </si>
  <si>
    <t>LUIS ARMANDO GARCIA MORALES</t>
  </si>
  <si>
    <t>MERCEDES SUCHITE LOPEZ</t>
  </si>
  <si>
    <t>SELVIN IGINIO CABRERA BARRIENTOS</t>
  </si>
  <si>
    <t>YEISON ROLANDO SOSA BARRIENTOS</t>
  </si>
  <si>
    <t>HENRY DANILO RODRIGUEZ ROQUE</t>
  </si>
  <si>
    <t>CESAR RICARDO HERNANDEZ JACINTO</t>
  </si>
  <si>
    <t>GERONIMO CRUZ ORTIZ</t>
  </si>
  <si>
    <t>SANTIAGO LOPEZ PEREZ</t>
  </si>
  <si>
    <t>LUSBY OTONIEL GALDAMEZ GENIS</t>
  </si>
  <si>
    <t>CARLOS HUMBERTO FAJARDO SITUN</t>
  </si>
  <si>
    <t>CIRILO SUCHITE RAMIREZ</t>
  </si>
  <si>
    <t>ENRIQUE CHAVEZ RAMOS</t>
  </si>
  <si>
    <t>JOSE FERNANDO REYES GUTIERREZ</t>
  </si>
  <si>
    <t>LUIS AROLDO CABRERA BARRIENTOS</t>
  </si>
  <si>
    <t>MARIO ISMAEL RAMOS Y RAMOS</t>
  </si>
  <si>
    <t>FREDDY ANIBAL RAMOS TORRES</t>
  </si>
  <si>
    <t>JOSE ARNOLDO FLORES MORALES</t>
  </si>
  <si>
    <t>JAIRON EZEQUIEL GABRIEL CABRERA</t>
  </si>
  <si>
    <t>GERSON ERNESTO LOPEZ CRUZ</t>
  </si>
  <si>
    <t>DIEGO FERNANDO GALDA GENIS</t>
  </si>
  <si>
    <t>EDIN OSWALDO VALDEZ CABALLEROS</t>
  </si>
  <si>
    <t>PEDRO ORTIZ MONTECINOS</t>
  </si>
  <si>
    <t>LUIS ALBERTO CORDON PERDOMO</t>
  </si>
  <si>
    <t>GUSTAVO ADOLFO GARCIA GUILLEN</t>
  </si>
  <si>
    <t>WELNER ENRIQUE RAMIREZ VIGIL</t>
  </si>
  <si>
    <t>LUIS MIGUEL SUCHITE RAMOS</t>
  </si>
  <si>
    <t>LUIS GENARO SANTOS CABRERA</t>
  </si>
  <si>
    <t>CORNELIO VASQUEZ Y VASQUEZ</t>
  </si>
  <si>
    <t>MELKY SAUL CABRERA BARRIENTOS</t>
  </si>
  <si>
    <t>HOSMAN GONZALO SOSA ALDANA</t>
  </si>
  <si>
    <t>WILMER DANIEL ARCHILA REYES</t>
  </si>
  <si>
    <t>GEFERSON DANILO HERNANDEZ REYES</t>
  </si>
  <si>
    <t>IVETT KAROLINA ORELLANA INTERIANO</t>
  </si>
  <si>
    <t>CARLOS ANDRES PACHECO VASQUEZ</t>
  </si>
  <si>
    <t>LESTER ADONAI CALDERON SUCHITE</t>
  </si>
  <si>
    <t>JONATHAN ESTUARDO ALDANA APARICIO</t>
  </si>
  <si>
    <t>ANDERSON JOSE MARROQUIN GODINEZ</t>
  </si>
  <si>
    <t>MARVIN DANILO ACEITUNO MARTINEZ</t>
  </si>
  <si>
    <t>JUAN CARLOS MONTOYA TRIGUEROS</t>
  </si>
  <si>
    <t>RIGOBERTO ARISTONDO RUIZ</t>
  </si>
  <si>
    <t>MARIO LEONIDAS MARROQUIN</t>
  </si>
  <si>
    <t>RUDY GUDIEL AGUSTIN</t>
  </si>
  <si>
    <t>ELMER ORLANDO MANSILLA ORELLANA</t>
  </si>
  <si>
    <t>BRAILIN UDIEL CHACÓN RUANO</t>
  </si>
  <si>
    <t>DELMY IDALIA SOTO VILLEDA</t>
  </si>
  <si>
    <t>GERSON ARIEL ARRIOLA GALLARDO</t>
  </si>
  <si>
    <t>ALAND OMAR TOBAR MEJIA</t>
  </si>
  <si>
    <t>JOSE ALEJANDRO NAJERA Y NAJERA</t>
  </si>
  <si>
    <t>JOSE EDIN PEREZ CONTRERAS</t>
  </si>
  <si>
    <t>CARLOS ALFREDO ALDANA LEIVA</t>
  </si>
  <si>
    <t>EDUARDO ELIAS LOPEZ ORTIZ</t>
  </si>
  <si>
    <t>OSCAR RAUL HERNANDEZ RAMOS</t>
  </si>
  <si>
    <t>JOSE MANUEL ALEGRIA VASQUEZ</t>
  </si>
  <si>
    <t>NORBIN ISAAC RAMIREZ CORDON</t>
  </si>
  <si>
    <t>ISRAEL HUMBERTO TRIGUEROS RAMIREZ</t>
  </si>
  <si>
    <t>JOEL HUMBERTO MORALES JAVIER</t>
  </si>
  <si>
    <t>OSMAN SAMUEL JAVIER LANDAVERRY</t>
  </si>
  <si>
    <t>JOSUE ERNESTO MATA MORALES</t>
  </si>
  <si>
    <t>NERY EMMANUEL ROJAS ROMERO</t>
  </si>
  <si>
    <t>WALTER RUANO HERNANDEZ</t>
  </si>
  <si>
    <t>ERICK FRANCISCO ESCOBAR PEREZ</t>
  </si>
  <si>
    <t>ERLIN ORLANDO SOSA GUTIERREZ</t>
  </si>
  <si>
    <t>JOSE RODOLFO DUARTE TRIGUEROS</t>
  </si>
  <si>
    <t>TEOFILO CORTEZ MENDEZ</t>
  </si>
  <si>
    <t>TIMOTEO GARCIA GREGORIO</t>
  </si>
  <si>
    <t>NANCY BEATRIZ SOSA NAJERA</t>
  </si>
  <si>
    <t>KEVIN ALEXANDER GARCIA LOPEZ</t>
  </si>
  <si>
    <t>ALVARO NOE SUCHITE GARCIA</t>
  </si>
  <si>
    <t>HECTOR ROMILIO BARRIENTOS BAUTISTA</t>
  </si>
  <si>
    <t>GODOFREDO MORALES PUGA</t>
  </si>
  <si>
    <t>DIAS PAGADOS DEL 23 DE JULIO AL 30 DE SEPTIEMBRE</t>
  </si>
  <si>
    <t>OSCAR RENE SAM CAO</t>
  </si>
  <si>
    <t>DIAS PAGADOS DEL 17 DE JULIO AL 30 DE SEPTIEMBRE</t>
  </si>
  <si>
    <t>MANUEL ANTONIO POP QUINICH</t>
  </si>
  <si>
    <t>YEFRIN MAGDONY CHAVEZ LOPEZ</t>
  </si>
  <si>
    <t>DIAS PAGADOS DEL 25 DE SEPTIEMBRE AL 31 DE OCTUBRE DEL 2025</t>
  </si>
  <si>
    <t xml:space="preserve">DIAS PAGADOS DEL 01 DE ABRIL AL 31 DE SEPTIEMBRE </t>
  </si>
  <si>
    <t>DIRECCIÓN DE RECURSOS HUMANOS
DIRECTOR: LICENCIADO JOEL FRANCISCO FIGUEROA ALDANA
RESPONSABLE DE ACTUALIZACIÓN DE INFORMACIÓN: ETSON JOSUÉ LOPEZ HERRERA
MES REPORTADO: OCTUBRE 2025
(ARTÍCULO 10, NUMERAL 4, LEY DE ACCESO A LA INFORMACIÓN PÚBLICA)</t>
  </si>
  <si>
    <t>AJUSTE DE BONO COMPLEMENTO CORRESPONDIENTE A LOS MESES DEL 12 DE  MARZO A 11 DE JULIO DE 2025</t>
  </si>
  <si>
    <t>01/09/2025 AL 30/09/2025</t>
  </si>
  <si>
    <t>JOEL FRANCISCO FIGUEROA ALDANA</t>
  </si>
  <si>
    <t>PEDRO AGUSTIN LOPEZ VELASQUEZ</t>
  </si>
  <si>
    <t>EDGAR RENE COY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</si>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</sst>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2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7.5"/>
      <color theme="1"/>
      <name val="Calibri"/>
      <family val="2"/>
    </font>
    <font>
      <b/>
      <sz val="7.5"/>
      <name val="Calibri"/>
      <family val="2"/>
    </font>
    <font>
      <b/>
      <sz val="16"/>
      <color theme="1"/>
      <name val="Aptos Narrow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8"/>
      <name val="Arial   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b/>
      <sz val="2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2D69B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7" fillId="0" borderId="3" xfId="1" applyFont="1" applyBorder="1" applyAlignment="1">
      <alignment horizontal="center" vertical="center" wrapText="1"/>
    </xf>
    <xf numFmtId="164" fontId="7" fillId="0" borderId="3" xfId="2" applyFont="1" applyFill="1" applyBorder="1" applyAlignment="1">
      <alignment horizontal="center" vertical="center"/>
    </xf>
    <xf numFmtId="164" fontId="7" fillId="0" borderId="3" xfId="2" applyFont="1" applyFill="1" applyBorder="1" applyAlignment="1">
      <alignment horizontal="center" vertical="center" wrapText="1"/>
    </xf>
    <xf numFmtId="166" fontId="1" fillId="0" borderId="3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3" xfId="2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44" fontId="7" fillId="0" borderId="0" xfId="0" applyNumberFormat="1" applyFont="1"/>
    <xf numFmtId="49" fontId="7" fillId="0" borderId="0" xfId="0" applyNumberFormat="1" applyFont="1" applyAlignment="1">
      <alignment horizontal="center" vertical="center" wrapText="1"/>
    </xf>
    <xf numFmtId="164" fontId="7" fillId="0" borderId="0" xfId="2" applyFont="1" applyFill="1"/>
    <xf numFmtId="4" fontId="1" fillId="0" borderId="0" xfId="0" applyNumberFormat="1" applyFont="1"/>
    <xf numFmtId="44" fontId="0" fillId="0" borderId="0" xfId="0" applyNumberFormat="1"/>
    <xf numFmtId="0" fontId="1" fillId="0" borderId="0" xfId="0" applyFont="1"/>
    <xf numFmtId="4" fontId="7" fillId="0" borderId="0" xfId="0" applyNumberFormat="1" applyFont="1"/>
    <xf numFmtId="0" fontId="7" fillId="0" borderId="0" xfId="0" applyFont="1"/>
    <xf numFmtId="49" fontId="4" fillId="0" borderId="0" xfId="3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49" fontId="3" fillId="0" borderId="0" xfId="4" applyNumberFormat="1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1" fillId="0" borderId="0" xfId="7"/>
    <xf numFmtId="49" fontId="11" fillId="0" borderId="0" xfId="8" applyNumberFormat="1" applyAlignment="1">
      <alignment horizontal="center" vertical="center" wrapText="1"/>
    </xf>
    <xf numFmtId="167" fontId="11" fillId="0" borderId="0" xfId="8" applyNumberFormat="1" applyAlignment="1">
      <alignment horizontal="center" vertical="center"/>
    </xf>
    <xf numFmtId="0" fontId="12" fillId="0" borderId="0" xfId="8" applyFont="1" applyAlignment="1">
      <alignment horizontal="center" vertical="center" wrapText="1"/>
    </xf>
    <xf numFmtId="0" fontId="11" fillId="0" borderId="0" xfId="8" applyAlignment="1">
      <alignment horizontal="center" vertical="center" wrapText="1"/>
    </xf>
    <xf numFmtId="0" fontId="14" fillId="0" borderId="0" xfId="7" applyFont="1"/>
    <xf numFmtId="0" fontId="4" fillId="0" borderId="0" xfId="4" applyFont="1" applyAlignment="1">
      <alignment vertical="center"/>
    </xf>
    <xf numFmtId="49" fontId="10" fillId="0" borderId="3" xfId="4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6" fontId="10" fillId="0" borderId="3" xfId="4" applyNumberFormat="1" applyFont="1" applyBorder="1" applyAlignment="1">
      <alignment horizontal="center" vertical="center" wrapText="1"/>
    </xf>
    <xf numFmtId="166" fontId="10" fillId="3" borderId="3" xfId="4" applyNumberFormat="1" applyFont="1" applyFill="1" applyBorder="1" applyAlignment="1">
      <alignment horizontal="center" vertical="center" wrapText="1"/>
    </xf>
    <xf numFmtId="14" fontId="10" fillId="2" borderId="3" xfId="4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6" fontId="10" fillId="0" borderId="0" xfId="4" applyNumberFormat="1" applyFont="1" applyAlignment="1">
      <alignment horizontal="center" vertical="center" wrapText="1"/>
    </xf>
    <xf numFmtId="0" fontId="1" fillId="0" borderId="0" xfId="10" applyAlignment="1">
      <alignment horizontal="center" vertical="center"/>
    </xf>
    <xf numFmtId="49" fontId="4" fillId="0" borderId="0" xfId="10" applyNumberFormat="1" applyFont="1" applyAlignment="1">
      <alignment horizontal="center" vertical="center"/>
    </xf>
    <xf numFmtId="49" fontId="4" fillId="0" borderId="0" xfId="10" applyNumberFormat="1" applyFont="1" applyAlignment="1">
      <alignment vertical="center"/>
    </xf>
    <xf numFmtId="164" fontId="7" fillId="0" borderId="3" xfId="11" applyFont="1" applyFill="1" applyBorder="1" applyAlignment="1">
      <alignment horizontal="center" vertical="center"/>
    </xf>
    <xf numFmtId="3" fontId="7" fillId="0" borderId="3" xfId="11" applyNumberFormat="1" applyFont="1" applyFill="1" applyBorder="1" applyAlignment="1">
      <alignment horizontal="center" vertical="center" wrapText="1"/>
    </xf>
    <xf numFmtId="164" fontId="6" fillId="0" borderId="3" xfId="11" applyFont="1" applyFill="1" applyBorder="1" applyAlignment="1">
      <alignment horizontal="center" vertical="center"/>
    </xf>
    <xf numFmtId="0" fontId="13" fillId="0" borderId="3" xfId="8" applyFont="1" applyBorder="1" applyAlignment="1">
      <alignment horizontal="center" vertical="center" wrapText="1"/>
    </xf>
    <xf numFmtId="0" fontId="18" fillId="0" borderId="3" xfId="8" applyFont="1" applyBorder="1" applyAlignment="1">
      <alignment horizontal="center" vertical="center" wrapText="1"/>
    </xf>
    <xf numFmtId="167" fontId="18" fillId="0" borderId="3" xfId="8" applyNumberFormat="1" applyFont="1" applyBorder="1" applyAlignment="1">
      <alignment horizontal="center" vertical="center"/>
    </xf>
    <xf numFmtId="49" fontId="18" fillId="0" borderId="3" xfId="8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18" fillId="0" borderId="3" xfId="9" applyFont="1" applyFill="1" applyBorder="1" applyAlignment="1">
      <alignment horizontal="center" vertical="center" wrapText="1"/>
    </xf>
    <xf numFmtId="167" fontId="18" fillId="0" borderId="3" xfId="8" applyNumberFormat="1" applyFont="1" applyBorder="1" applyAlignment="1">
      <alignment horizontal="center" vertical="center" wrapText="1"/>
    </xf>
    <xf numFmtId="0" fontId="13" fillId="0" borderId="3" xfId="8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17" fillId="0" borderId="3" xfId="8" applyNumberFormat="1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49" fontId="10" fillId="0" borderId="3" xfId="10" applyNumberFormat="1" applyFont="1" applyBorder="1" applyAlignment="1">
      <alignment horizontal="center" vertical="center"/>
    </xf>
    <xf numFmtId="0" fontId="7" fillId="0" borderId="3" xfId="10" applyFont="1" applyBorder="1" applyAlignment="1">
      <alignment horizontal="center" vertical="center"/>
    </xf>
    <xf numFmtId="164" fontId="7" fillId="0" borderId="3" xfId="10" applyNumberFormat="1" applyFont="1" applyBorder="1" applyAlignment="1">
      <alignment horizontal="center" vertical="center"/>
    </xf>
    <xf numFmtId="164" fontId="7" fillId="0" borderId="3" xfId="1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0" fillId="0" borderId="0" xfId="0" applyNumberFormat="1"/>
    <xf numFmtId="0" fontId="2" fillId="0" borderId="0" xfId="0" applyFont="1"/>
    <xf numFmtId="164" fontId="0" fillId="0" borderId="0" xfId="2" applyFont="1" applyFill="1" applyBorder="1"/>
    <xf numFmtId="0" fontId="9" fillId="0" borderId="0" xfId="0" applyFont="1"/>
    <xf numFmtId="0" fontId="7" fillId="0" borderId="0" xfId="0" applyFont="1" applyAlignment="1">
      <alignment horizontal="left" vertical="center"/>
    </xf>
    <xf numFmtId="164" fontId="7" fillId="0" borderId="0" xfId="2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7" fillId="0" borderId="0" xfId="1" applyFont="1" applyAlignment="1">
      <alignment horizontal="center" vertical="center" wrapText="1"/>
    </xf>
    <xf numFmtId="164" fontId="7" fillId="0" borderId="0" xfId="2" applyFont="1" applyFill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165" fontId="21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 wrapText="1"/>
    </xf>
    <xf numFmtId="165" fontId="21" fillId="0" borderId="0" xfId="1" applyNumberFormat="1" applyFont="1" applyAlignment="1">
      <alignment horizontal="center" vertical="center"/>
    </xf>
    <xf numFmtId="14" fontId="10" fillId="0" borderId="0" xfId="4" applyNumberFormat="1" applyFont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49" fontId="3" fillId="4" borderId="3" xfId="1" applyNumberFormat="1" applyFont="1" applyFill="1" applyBorder="1" applyAlignment="1">
      <alignment horizontal="center" vertical="center" wrapText="1"/>
    </xf>
    <xf numFmtId="44" fontId="3" fillId="4" borderId="3" xfId="1" applyNumberFormat="1" applyFont="1" applyFill="1" applyBorder="1" applyAlignment="1">
      <alignment horizontal="center" vertical="center" wrapText="1"/>
    </xf>
    <xf numFmtId="0" fontId="3" fillId="4" borderId="3" xfId="4" applyFont="1" applyFill="1" applyBorder="1" applyAlignment="1">
      <alignment horizontal="center" vertical="center" wrapText="1"/>
    </xf>
    <xf numFmtId="49" fontId="3" fillId="4" borderId="3" xfId="4" applyNumberFormat="1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0" fontId="22" fillId="4" borderId="5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49" fontId="23" fillId="0" borderId="0" xfId="3" applyNumberFormat="1" applyFont="1" applyAlignment="1">
      <alignment horizontal="center" vertical="center" wrapText="1"/>
    </xf>
    <xf numFmtId="49" fontId="23" fillId="0" borderId="5" xfId="3" applyNumberFormat="1" applyFont="1" applyBorder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/>
    </xf>
    <xf numFmtId="49" fontId="4" fillId="0" borderId="5" xfId="3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5" fillId="0" borderId="0" xfId="0" applyNumberFormat="1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15" fillId="5" borderId="3" xfId="7" applyFont="1" applyFill="1" applyBorder="1" applyAlignment="1">
      <alignment horizontal="center" vertical="center" wrapText="1"/>
    </xf>
    <xf numFmtId="0" fontId="11" fillId="0" borderId="0" xfId="7" applyAlignment="1">
      <alignment horizontal="center"/>
    </xf>
    <xf numFmtId="0" fontId="11" fillId="0" borderId="14" xfId="7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3" fillId="0" borderId="0" xfId="10" applyFont="1" applyAlignment="1">
      <alignment horizontal="center" vertical="center" wrapText="1"/>
    </xf>
    <xf numFmtId="4" fontId="4" fillId="0" borderId="0" xfId="10" applyNumberFormat="1" applyFont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22" fillId="4" borderId="2" xfId="10" applyFont="1" applyFill="1" applyBorder="1" applyAlignment="1">
      <alignment horizontal="center" vertical="center"/>
    </xf>
    <xf numFmtId="0" fontId="22" fillId="4" borderId="1" xfId="10" applyFont="1" applyFill="1" applyBorder="1" applyAlignment="1">
      <alignment horizontal="center" vertical="center"/>
    </xf>
    <xf numFmtId="0" fontId="22" fillId="4" borderId="6" xfId="10" applyFont="1" applyFill="1" applyBorder="1" applyAlignment="1">
      <alignment horizontal="center" vertical="center"/>
    </xf>
    <xf numFmtId="0" fontId="22" fillId="4" borderId="4" xfId="10" applyFont="1" applyFill="1" applyBorder="1" applyAlignment="1">
      <alignment horizontal="center" vertical="center"/>
    </xf>
    <xf numFmtId="0" fontId="22" fillId="4" borderId="5" xfId="10" applyFont="1" applyFill="1" applyBorder="1" applyAlignment="1">
      <alignment horizontal="center" vertical="center"/>
    </xf>
    <xf numFmtId="0" fontId="22" fillId="4" borderId="7" xfId="10" applyFont="1" applyFill="1" applyBorder="1" applyAlignment="1">
      <alignment horizontal="center" vertical="center"/>
    </xf>
    <xf numFmtId="0" fontId="3" fillId="4" borderId="3" xfId="10" applyFont="1" applyFill="1" applyBorder="1" applyAlignment="1">
      <alignment horizontal="center" vertical="center"/>
    </xf>
    <xf numFmtId="0" fontId="3" fillId="4" borderId="3" xfId="10" applyFont="1" applyFill="1" applyBorder="1" applyAlignment="1">
      <alignment horizontal="center" vertical="center" wrapText="1"/>
    </xf>
    <xf numFmtId="49" fontId="3" fillId="4" borderId="3" xfId="10" applyNumberFormat="1" applyFont="1" applyFill="1" applyBorder="1" applyAlignment="1">
      <alignment horizontal="center" vertical="center" wrapText="1"/>
    </xf>
    <xf numFmtId="0" fontId="3" fillId="4" borderId="3" xfId="4" applyFont="1" applyFill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horizontal="center" vertical="center"/>
    </xf>
    <xf numFmtId="0" fontId="16" fillId="4" borderId="6" xfId="4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center" vertical="center"/>
    </xf>
    <xf numFmtId="0" fontId="16" fillId="4" borderId="5" xfId="4" applyFont="1" applyFill="1" applyBorder="1" applyAlignment="1">
      <alignment horizontal="center" vertical="center"/>
    </xf>
    <xf numFmtId="0" fontId="16" fillId="4" borderId="7" xfId="4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44" fontId="7" fillId="0" borderId="3" xfId="1" applyNumberFormat="1" applyFont="1" applyBorder="1" applyAlignment="1">
      <alignment horizontal="center" vertical="center" wrapText="1"/>
    </xf>
    <xf numFmtId="44" fontId="1" fillId="0" borderId="0" xfId="10" applyNumberFormat="1" applyAlignment="1">
      <alignment horizontal="center" vertical="center"/>
    </xf>
    <xf numFmtId="44" fontId="3" fillId="4" borderId="3" xfId="10" applyNumberFormat="1" applyFont="1" applyFill="1" applyBorder="1" applyAlignment="1">
      <alignment horizontal="center" vertical="center" wrapText="1"/>
    </xf>
    <xf numFmtId="44" fontId="1" fillId="0" borderId="3" xfId="10" applyNumberFormat="1" applyBorder="1" applyAlignment="1">
      <alignment horizontal="center" vertical="center"/>
    </xf>
    <xf numFmtId="44" fontId="7" fillId="0" borderId="3" xfId="10" applyNumberFormat="1" applyFont="1" applyBorder="1" applyAlignment="1">
      <alignment vertical="center"/>
    </xf>
    <xf numFmtId="44" fontId="15" fillId="5" borderId="3" xfId="7" applyNumberFormat="1" applyFont="1" applyFill="1" applyBorder="1" applyAlignment="1">
      <alignment horizontal="center" vertical="center" wrapText="1"/>
    </xf>
    <xf numFmtId="44" fontId="11" fillId="0" borderId="3" xfId="7" applyNumberFormat="1" applyBorder="1"/>
    <xf numFmtId="44" fontId="11" fillId="0" borderId="0" xfId="7" applyNumberFormat="1"/>
    <xf numFmtId="49" fontId="4" fillId="0" borderId="0" xfId="3" applyNumberFormat="1" applyFont="1" applyBorder="1" applyAlignment="1">
      <alignment horizontal="center" vertical="center"/>
    </xf>
  </cellXfs>
  <cellStyles count="12">
    <cellStyle name="Moneda 2 2" xfId="5" xr:uid="{15AE1E50-C4C0-4423-BB69-0EAD9FDB1BF0}"/>
    <cellStyle name="Moneda 3 2 2 2" xfId="2" xr:uid="{A15786E6-7F5F-4D9E-8EE5-7B88F383503C}"/>
    <cellStyle name="Moneda 4" xfId="11" xr:uid="{481CF099-4D73-4DDB-A3C9-4D4C4B5B6BBA}"/>
    <cellStyle name="Moneda 5" xfId="9" xr:uid="{268F08BC-AA14-47BE-9B6E-21200E26D459}"/>
    <cellStyle name="Normal" xfId="0" builtinId="0"/>
    <cellStyle name="Normal 2 2 2 2" xfId="4" xr:uid="{8A0194F0-3127-41E1-BADC-F0420747FCA3}"/>
    <cellStyle name="Normal 2 2 2 3" xfId="6" xr:uid="{624CF2E3-9690-4AB7-8055-A558CA898FCD}"/>
    <cellStyle name="Normal 2 3" xfId="8" xr:uid="{A59B1C57-C855-4276-9F1D-3C17CCBEB6AF}"/>
    <cellStyle name="Normal 2 4 2" xfId="1" xr:uid="{58F388F8-091B-4573-8870-EC88D4405F0F}"/>
    <cellStyle name="Normal 4 2" xfId="3" xr:uid="{5F40DBFF-40F7-4CE0-B498-E1A57A97341B}"/>
    <cellStyle name="Normal 5" xfId="7" xr:uid="{59C0B580-54D3-474C-A768-C16405AD776E}"/>
    <cellStyle name="Normal 6" xfId="10" xr:uid="{89EE719A-B6AB-4EC3-861E-587F49A6AEA3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124883</xdr:colOff>
      <xdr:row>0</xdr:row>
      <xdr:rowOff>19050</xdr:rowOff>
    </xdr:from>
    <xdr:ext cx="5834063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1D25F10F-DD0F-4599-A9A8-3490BF2C9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4883" y="19050"/>
          <a:ext cx="5834063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124883</xdr:colOff>
      <xdr:row>0</xdr:row>
      <xdr:rowOff>19050</xdr:rowOff>
    </xdr:from>
    <xdr:ext cx="5834063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52BDFDC8-3D80-411E-A5EF-2EDB8A7995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4883" y="19050"/>
          <a:ext cx="5834063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403412</xdr:colOff>
      <xdr:row>0</xdr:row>
      <xdr:rowOff>134470</xdr:rowOff>
    </xdr:from>
    <xdr:to>
      <xdr:col>3</xdr:col>
      <xdr:colOff>825034</xdr:colOff>
      <xdr:row>5</xdr:row>
      <xdr:rowOff>67312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2A24D-5AB1-4974-9ADB-E9804DA66F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403412" y="134470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AD6CE-112F-4C40-9A0B-0786C9908F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74143-A8C8-4799-A65A-43A94668E3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AB83C-F6BC-4B71-85E7-0CD7E401BF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F2608-A8C1-46B1-8B03-71C9DFB8B1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DDE53-5FFD-4699-A38F-7B0080A2BA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6F72-8424-45CA-B239-6AC939F00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7CEE9-7C5E-4E31-9327-CD24BACA33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E5802-84B7-4DD3-A4B9-C24E15E9EE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9C1C6-5584-47B3-A3DD-52843B1BFA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C8EED-7452-4FFD-9A92-0E3AF73CE2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0527-9517-4DF5-A424-4EB40F2B20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AC982-1F16-48E3-8B9B-801E8779D6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2A0F9-0BE3-4E82-95A0-580692F5DE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920DC-1F9A-46EB-AE40-047C2CF64E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1B88-1606-453B-88E5-35F29DB5E4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70AA9-8AC3-4D34-9465-B502100FF9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690EA-26FF-4FF7-A6ED-03556FF4D7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549C0-38F2-4D18-A3BE-D07ECE3919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F7247-5F19-4DE6-89B1-20817DC7F8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F9DFF-589C-4FED-84B6-0A70472153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F435D-E811-4715-A020-FC4F278149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CB9A2-77BE-4557-8367-C5506FF8A0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3FC4-6C4C-4A58-9851-B5D322F664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3D642-5235-4304-93F9-777E6F61E8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73A42-210F-464B-9B2C-1F38356778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42AA-6DB3-425A-B021-6934077360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4E741-2CC2-4F76-8893-D894CB430B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2654C-A447-4CC5-9DD8-90D2072D8D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0E9-1600-4B76-AB1B-D74BA480C6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74B8B-7115-43A4-9ADB-7755B81578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FD003-5C56-48DA-9F2F-1D039DF46A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55960-F1EE-43E0-A50D-BEF985E4BD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76602-528E-456C-8221-F6F52D4040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F8361-8202-49C9-A77D-3A6653E987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BBDE-1E87-44D4-8B74-47AF257504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32AE8-2116-4561-8A53-AC0B3C87C2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76CC7-78D4-49D3-9094-C170805207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0C37A-DB67-41B0-981F-B790E7D4A6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19BE8-3D23-4384-8F83-468EA224BA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93A90-12F0-4019-9774-5E3CEA8755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12C16-4330-44CD-9F50-408EED9100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D0AF7-60CF-4932-B907-95F20BCC19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98EBB-C35F-4574-AB7A-37D3C59A02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5B187-D192-45ED-AD09-F7054644DA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CD7D6-BD63-461A-B382-4A89939C7E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491E8-CA51-41E8-BB74-9717F1FE1E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D9EB8-19B1-4658-A4A8-235FCB0486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820D0-ED23-40BC-8496-C932121ECA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30466-924C-4B45-8691-2C15D99F4D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3962B-AD39-4B26-A1FD-603BCE261F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97E1-E569-40DA-A295-3C330898C7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79E7E-81D7-4C9A-B684-96A1EA7D4E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EA7F1-E17D-41D3-9065-7CEBC4BE9D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EA74D-44A6-478E-8A9C-4C2C01C5A83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13FDD-5BA9-4033-ABCF-6DC7CF7416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90FE-549F-44C9-B134-647377C150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563BF-A8CC-4E0F-97C2-CBD0BCC3CD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D91F3-7F9C-4329-A5BB-1C7F5732F3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B76-214B-48ED-A47B-E2B6C4A4BB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D129D-1010-447A-84EE-CF167CD91D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AD53-2699-49A9-BD2C-7DC15AA9F9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72221-119B-4841-9C02-D27F6ECCFF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D02D2-1672-4954-8E4C-483739583C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56EB-982E-42A0-B36E-8763842E29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E1BA-8481-4D15-9BC6-963EC11F32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7CC1E-E120-4860-AA00-CA8CFCF35F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26-9D14-4EBB-96FC-3A83ACBAB2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DDC7C-5065-43FE-9BB6-7FAA0BF259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452EE-C477-4AB4-BF5C-B973AC772A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4BF09-517D-4550-BB65-9D9724CFF0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34589-D649-4DD6-AE1D-5DE975600C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056B8-B44A-440A-82BC-7F88EA0C00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4F8FC-B6D7-42C7-A419-84C8F2ACBD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DAAD3-C415-409D-8172-C40642A378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521F-FF91-4B04-8ED1-5A0B9E4DAE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BA5C-B77F-4E12-BBA9-62F0A00D14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6A66C-E869-48E1-91A6-06AA9B796E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9EE51-85B2-49F4-A6D4-4263F9ED7A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CF794-7407-4367-A669-B62A98CFF0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81CE-6269-4495-AC82-DF058AC8EE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E94D2-4C3D-413B-A41D-EE78CFAE7D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A147-5F80-4C23-95C7-F75F08589F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99F5D-8B5B-4B1E-9BC5-E8A4EA8C45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BE8F4-EE0F-43D2-ABE5-CE2BECEC8D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5C506-88BE-4E52-B094-7249783852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F73EE-80C1-4A25-85E2-D140A71B71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ED944-A35E-41A3-9FEF-C5AF181C00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4F8C5-C76D-48F7-8874-3D4EC84B81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D2AB5-BFCE-41B0-BF84-8A8A0294A0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A124-7971-4E2D-8D3E-9AB190B61A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B4490-968F-49BA-87DB-12226B4AA6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8F460-07ED-40D8-B306-85C9F1EFEA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30219-5295-4953-8E7F-C2EEF732EF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157C9-1058-4F11-9EB1-5D99E2C7AB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124B-901A-4907-BDA2-949E869105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0B2FB-D4A1-4550-8DBB-DF5A87DA24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2F1E-5BC3-4A6C-B35E-8476D69C20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3B731-585C-4F9C-A58B-371829EE5C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DE283-A543-463E-A4CE-F6D90C5394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3B376-3AF0-4183-8EA1-5DDC4C9F4D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D2A33-5244-4272-891B-2B0963FC2F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BB7FA-70F9-4035-A1EC-8D6AF7E35B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D905-FA95-42E3-AF13-0FBE37938D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7D3EE-C6F5-47EE-AD4E-761000743D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1E07C-71CB-4949-91F8-22F4B8EF79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41559-FE81-46B4-8A74-6E4E097E53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2EC02-A3F8-4159-A38C-A0A107EC86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038BA-AC5B-41BF-A0D9-C33B7D9C01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81B7-4668-451D-9426-203B4CA5B54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D4AF1-8CDA-4D5D-A43F-C6E9AECFBE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59C65-85BA-4204-A996-4B429FE50E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559A4-C66D-4F0C-8853-3265DCAACC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0D97C-442D-4BA7-99DC-45D36CCE1A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F835F-1E59-4769-B5D8-21F632F8BB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8E621-EF92-4278-A45B-77D5B3028D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CC19-DB7D-4FD5-A8D2-90D583ED37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F3853-A74C-46AA-AE22-63E02EA044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F9B94-D50D-4C8B-80A1-31B174F8EF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3B91D-FA89-476B-B54C-47356B9FBD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B44EA-29A3-4D87-87E5-3B4D5AD477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33B51-2F30-400B-B88F-307FA4DF8B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04CC6-FE45-43B8-BD75-743D82AF52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C8C68-8791-4932-9838-9B95EB8213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C68F-8ABA-48E2-AA75-450B9073EB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22251-2CB8-49A9-AB71-E99F86292D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AF2DD-4206-4AA9-AC6A-12DB2895C9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41D80-F7A3-4D54-971C-1E2E7456BD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7B272-4545-4AD7-B570-34439FB8BB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9BC32-11B4-41A2-A153-60521A0163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82C51-36D9-4FB7-8479-F419BD52C5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11D8-1EAB-41C4-A24E-EE0CB98D04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DA6C-D1FB-4967-AB96-943E4A0BB2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F0CEA-0BDE-41F0-A412-1D87913BFE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CFA98-72EE-4175-B9C2-B422E9EDFFE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FFA46-2246-406B-9263-AE8A189DE2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38A04-3736-4B8B-8FD3-899982A4F5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CFBE4-75C4-461C-A266-5827E8F9AA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029A-D8C2-41B0-ACA7-A9E2F3C5E4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53BB9-77E9-4EF4-84BA-0F64C22E6E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FB30-F51A-4B56-B1F6-03E3019A20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9B35E-9070-4975-A689-66FA2584CB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9EBBB-2123-46BB-9316-6A944250593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AC504-96B8-489A-9671-844E069030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DFE68-5C03-4206-BD3D-713BC6A585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3E45E-4B0E-4147-B9BA-DC0F1D9D34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123D5-C243-4011-9EA3-65100F0FD9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5BBF9-0FBE-4B1F-AF49-7B9316854C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4B8C3-DD5D-462F-B8DC-4E4270D84F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F24F0-03B0-4E7D-89C4-9BB4A78DC28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1929A-4E02-405B-9ACB-82669BB875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FC78F-837C-4F61-9A4A-351E572F63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09813-EC87-47C0-BF50-5CEEFC7A39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1838F-91A1-4BF5-95DF-9D7D6FE99B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CC568-10EF-4B66-A503-18925581B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5C687-E5A0-4E9A-B799-E5710AAD08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BC77-13F8-448E-9C1B-3A21C77A0D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8DC2A-A884-41E8-A4D1-898C70D315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F318-DCB2-4D1E-A60A-7D2E67745E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F9F49-B227-41D3-8201-F65F8C4055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AAB1A-269E-4936-A7ED-5268D949E0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0D53A-964F-4164-9F0E-BB3CDD3130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04B78-DA24-4A9A-A4A8-94CC00A699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663C5-6CB1-40FA-97B7-AF2D6AB1CB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F68A1-C032-4DB9-B8D1-03261B0BCB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42F03-A471-4462-A3C6-B3DB7E36A2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7EF73-6E67-4364-A9BE-31F6A9C957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15AA3-A0F7-4EB2-A0F9-9CE0A8C88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99FB-9B3D-4753-A0EA-E49585DEF1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388AB-A055-442D-8D1B-48C2269FA4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49045-3BB2-4DE1-A770-A4A19E10F8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27691-D21C-4212-BFF1-8069F0656A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E691-AB2F-40FC-A759-5F8396A0B3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62590-01C3-4862-8CFC-8040A69EE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6D152-3C3B-466E-B611-2211C773E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0E4D3-39F9-412C-9495-920D422CE5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1365C-53F2-4580-8403-BF18CC8B74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6EA62-8E6E-42E9-AD84-ED6907851F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E069E-E2C1-4D5D-AF7C-223C9FCB44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8C44F-24A9-42B8-82DA-70EB0CD92D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E758F-DCAC-4F6D-A66F-C44BADBC53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E611E-6EF0-46D2-9DC7-F386FEA49D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07F4F-AFB6-41E1-A532-D1CC89661C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5F39-4BB0-4028-BEE1-2193E1BF8F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8628-40B5-4D0A-BAC5-BEF5119310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96008-098A-485D-968C-43B06F4E92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7A807-564B-44FF-B529-F877EBEFEB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E3507-0F6E-409B-BC4D-59976B46FC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E8D83-1581-4369-97DE-8B0F1E0F62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2E619-E196-4BA7-A0AE-81B745CE6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02A91-93A1-4F98-B6C6-77B84A04DE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F69D-35DD-48AE-AECA-CDDF7F6CF9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2FC22-B15E-4F6B-BC6E-484A1117F2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DC4C9-F7D3-47F8-BAD2-2C40EF1127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65C56-56B1-4BE1-BD8D-D9DA503E5E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7EBC4-456F-4A61-9F87-E384E3F840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A900B-09E8-4068-8942-C28F1F014D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039F-2D2B-4581-B1FD-C80B161C6D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1008B-E209-4CC7-B862-AC1F7647CB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06B5C-47C6-474E-BA90-A00F82C7E6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0F6E2-0B4F-4BB8-AF8D-65BB3B7044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B910-37A1-4F56-8BDF-B3088CCEC5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E1EF3-D223-4BDF-ABC9-B99F5647DA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9AEB2-7A39-4DB0-A246-F7B6F625D3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FDDA-D1E9-43F4-9DF1-10D21A7B59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AD5B8-5B5D-4ED0-BAE6-83AD7059B1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BFA9E-D8F5-4BF7-8D0A-F21815F595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91816-F594-49E5-99A3-071D9D73F3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A98A-1717-4B11-8215-E0A7F67578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A7501-A94B-4089-80C4-2ACA7AA0B1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F672-8870-4C66-AD18-58C6861C66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170BB-483E-45E4-ADE1-0AE5686409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5E52B-1991-4F00-B842-73339686E2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2C623-E9C5-4C6A-89F2-B68E162FCF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5ADD5-383C-4E31-BFFE-F72B585B75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AD91D-350D-434A-A049-FF6006C0FD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93689-8A6F-4173-BFFC-6095AB6E90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196F2-A469-4487-9673-B2E27D88A9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97F9A-3B33-4877-A063-5EEC5F37FF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B9856-474E-4137-BCE6-099ABBBE63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43496-55AC-443A-AAEF-0EB4ED316F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DA2CC-F0EE-4047-867C-46F83AC6AF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79428-6D7A-455D-8755-256CDA77E2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6BF0-E86A-477D-A8C6-609616D5EE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C27AB-C12D-445F-BB23-57D51A7659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BEA98-F27E-4549-96A7-59944741EE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0485C-ADA3-4FF6-9330-734C4FB36E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CDA13-858C-468C-94D8-4C34A02E3E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7295C-770B-48CB-BB8F-75DFCD6D6E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E601C-E3FB-4B18-AE18-A594485836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FB267-669E-49B2-809E-258FE89301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C40B2-B96E-4113-8994-CB77973C6E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57760-BD59-4406-AE44-296ACC78E8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4CE40-799A-4AD2-B33D-1BB67ED688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B0BAC-F14C-41CB-8ECD-AEF80CF1BF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898CA-F6C9-4456-836C-C04880A9F1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D88EC-8F40-4433-BC8D-D6AC7A3231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BDF6B-9977-462C-9F59-41EB607CC3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0719F-8CAE-4D37-A100-DC5462895C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57872-552F-4ADD-946B-04537D2ADD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ED36D-0FFA-4952-A7AF-680C9D18C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76D33-5CA2-4BAA-854F-46D567383E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A5ED1-1ABA-4FA7-A1CC-66EE77AB62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F4AA6-F247-40B6-9A78-E64799FD12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DD5ED-DF2B-459A-8E4E-BF458F1269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07019-9B3A-4907-92B0-6BBFEC32AE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7656A-A0C7-4132-8DE5-8DAC62E8C6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68CFB-BDCD-428C-8D6A-47AFC6F4F7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2BB0C-459A-4CD0-BDDD-00B2AFD5FE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132C7-ED32-4141-BF0F-B2A9A12D8B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4BB04-5970-4FF7-9E7A-76E2D31CBC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5DEF2-3AF3-430B-A327-A4CDA46E4B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11A17-3E51-4698-BD24-D903834B10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97F9-73C8-48D3-8877-9292AA9223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24489-A443-42AE-B4C6-C0C086D66C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3D4AB-E58B-481E-AA0B-068B5C2C55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2252D-9AFB-4DAE-95D3-C7668686D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B9872-B1C5-4D2E-B5C2-5A74F41EC0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49F7C-C59B-4278-AABC-9D31DBC13A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FEA5B-8154-4545-B966-388F4A9CA7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D4DC5-F19E-4864-981B-F98F40EAF3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53CE2-AE67-4020-8B41-EE43F726E8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57ED-FA47-46C1-9316-03A2B31568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6567E-0BF7-41BD-8C7F-4C94465FF7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1B6BD-B931-4A23-AB42-E605ECC52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65CFA-A125-4CC6-B917-8707F6553E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EB94E-3160-425F-B621-724A71BB8C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B0530-11AF-494A-AF85-37843521FA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3C900-1F35-4A0E-8A86-3A60D862C6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BA5E7-4B0A-46F6-8C0A-F3ED87AB92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1161D-EAE9-4033-8919-D2F212BDDA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EAA71-244F-424D-ABAE-9965E1D0BB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AF40D-8785-4254-8EB7-54ECD52ACA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98EB4-7F75-4BFA-B7E5-1DE1573F45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DCC73-833D-4C3B-BA10-46B808C919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85189-1B69-4797-BD0A-C783FD4F6A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E90F8-FF2C-4709-9271-0F1D62C97C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1307-C29F-4FF5-8272-65CB2EA415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FADB-B96B-49A0-BFE0-463CF30A3A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B2BF0-493E-497E-9968-A4C943EEB8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E442C-8EF5-4351-9627-0D3FD43563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A9C80-ABF3-4AFE-9265-EF2CE5062F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58575-0B9D-4F0B-8CD6-DA87A43850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8412A-1711-4518-A6F9-F7E237FBB7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0DCF6-6653-4A9F-95F4-8A8B344D0A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5EFF8-D2F1-4137-8781-2AD96300E2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AAF1E-0E46-4AE9-B013-5A2A9414B1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C0E8A-12A1-43D2-8DC5-978BD99109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6F608-C327-41D3-A913-5EFB55FB1F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1FBCE-FE62-409B-AB13-014096B86C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BE8E9-7D44-416F-A354-E439978FA0A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D736A-D147-46D6-9145-A49BC76194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E5BB4-C1D4-4E14-BA8A-836485F1E4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3701E-67A3-4CEF-82FA-59B35C657A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7DE7-E8D9-470A-B76F-AF8D1406C2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638F2-7147-4B7F-B737-A5E570B583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2DDC5-1170-4294-BBFA-4547D11437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971E-AA13-4258-8417-DBDFCBE01B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D458A-E3C2-4869-9D67-921B095965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F41CF-A7F1-4CFC-8567-C843E568AF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D3E6-5E16-4C20-9799-FF65FB13F6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32548-EBE0-41DD-93B0-2B854B4133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E85E3-AD92-4A2C-9BAB-DC65292092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C7BDE-D455-4731-B9D3-C209359652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B65D7-09BA-48AC-A400-D703BF6EE6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737C84-B2DA-4C51-AAE7-F2AA49A5AD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AC0AD-048F-4819-93E6-0AD2BB59A5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64A67-614F-4084-93A6-C0E6EC9263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DEE69-E815-403C-B105-9D6ADBCA08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74FAF-8550-4F68-B5D8-7A2527C4DF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FC249-15BB-42FC-8F27-62A1D22BE1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1184-6DB7-49FC-89DA-AF9B556BFD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EE521-C100-41D9-9CA5-F5CCD68571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4DC00-EB5F-49EC-BBF5-202D25DB3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3C432-64BE-4516-BFC1-0F35A97DF7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76816-322C-4D7B-B2BE-82DAC3142B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7AD4-12CA-4592-A30A-6792CF0C67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58C4D-5DD2-4662-B8C3-E8EB6457C28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7452C-415E-4B94-AFE5-4958450D7C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F5A40-AE5D-491C-BD6B-3BEA479868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7CF41-E4A6-4073-8BF5-05450D5DFD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206B6-5751-41ED-BEC8-1682F56891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EBF3C-3D2B-42EC-9352-4091873AB8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82743-9016-44B4-8C76-A24105656FD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349A6-6927-42D7-8FEF-731C581194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105EF-30FA-460A-B8C6-A9EECE2C09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66A3-6B9E-466D-84BD-40F090D3D9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8C2F7-2FEC-4223-8BC7-6306F070AF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97F15-0A1E-41CC-AC72-9CE31D2F2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CFDE-E213-43F3-8C3A-EB8834C11F2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4D084-5528-4528-84E9-8C5662FD09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B3331-C32F-4319-B380-8129EAC378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B08C4-085D-4D78-A8DA-458DCCBFBA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F703A-1CBE-483D-982A-8B24CBFB4A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66672-B564-46AC-90B2-F35523BFC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09E59-51D4-4689-B063-8756638C7C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29D04-35F4-47F0-8E43-4C8B57B9E0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05286-FA4F-459D-A01F-01D9AFB22D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773FB-39E5-42BA-815B-614107E5C0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BE385-86A5-4074-8D8D-8419376F52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E0C7-7F90-4B15-AFDB-A77B586A5E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D1AF7-6247-4C91-9374-AF23C794F5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EFCC8-C276-4D85-81D5-D91A6F90B8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C05B9-657B-437D-90E6-A6F12880E5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57AAD-9978-4EA9-A60E-C0CF301AB5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C18C3-6A42-4B87-BD22-08C67CA258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7201-D51B-4166-B2E4-F8ED64EE5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2B273-77BE-4D8C-BD0D-5DEB00A513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023A8-0C17-471F-9D2D-0C4AFD5674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FA43F-196C-4687-A9FE-E10BE7C203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50056-727E-4AF3-9474-70FADD17B8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CC83E-D86A-460B-A12E-762F5635CD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768BB-E037-4F28-8282-76D30D4388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237B-EF15-4D95-9C98-99691160A8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27055-F28D-45C8-A23A-EB4E7C13B9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5B4D4-3B43-4174-ADCA-1734830764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52E2-B0EC-462E-B613-BD6142F2DE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20587-48D6-4319-96DB-72AF69CC63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BC7D9-661D-4786-B135-72BFB61943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F1A3A-B226-4562-99D0-AF3158FD28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428EC-BEA2-42A6-8BC2-A83E148090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DC9F5-44E3-45C5-A898-93E41C91B4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1078C-C591-4ACF-80E9-14C04AA385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B21A9-F90B-41E1-A696-4832C782E8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FB3F2-2ED7-4692-B17E-D627142CF2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A22A7-8EF2-41B0-9148-629C279790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B9B02-9027-484D-8851-198676CFEA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AD044-6DFE-4B15-9CBA-9C1879A9C8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7E993-A6DB-4891-BC5D-776F6DA8E9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DE277-8941-470A-BB07-4779A5611D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A53CA-C250-4079-BBFF-961D7E411E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21D3-AE58-4C81-9FC2-BF4D22C305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00F5E-0860-4133-919B-524D186D93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9E231-4E12-4CCE-AEF8-F0EA89DBB0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744DD-13A1-4A47-A5D3-58FB28991B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7FFF1-E4DC-4122-8F83-7964B5587C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F76C2-77FA-43C6-9D72-C7829546382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28F69-4AED-477F-8E49-29AEBF4842C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B923-D967-44C8-95C0-51869EDEDF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12FDF-3BB3-4F21-9B34-CE5A7C5BE6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4B24A-B8D2-41F5-8063-FF1730CF3A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DC989-5538-4E2C-A244-289BCEA9E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7D2B8-A8A8-4280-814C-53DC7664E0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8A15-0DB1-4511-A38F-66DABEF3BD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F125F-3B7D-4DA2-A7CE-C2F35A426E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0E78-B1ED-436F-A644-99DBDB2F09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197AF-5E54-4864-BF35-1773DA730E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8924C-4E77-4A56-86AB-F4A7BC1767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60FA1-BAE9-49E7-A719-2BB3CEC556D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097C5-8DA1-4E8D-9701-1F6075A045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0E42-2E6F-4B18-80DA-4A82CAE72C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E2AE1-2DF8-4D32-BDF0-E08FB9673F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DDD2E-3E12-46E3-9AA0-7993607F32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BC9C5-97F9-47BE-AA11-5E7CBC7BCD4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9CBB1-C4BA-40FA-93AF-5C97DA1FC9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5C7B3-D6D6-46A6-A5E0-397ACFCC44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A7EAC-A027-4A94-BA1D-219B694ACD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9D4F5-431A-4CEE-A2C5-7775D0B8420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4CA8B-447E-447A-B6DA-01BCBD6E91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55160-AA91-4AD5-9874-64C11942C1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0048E-81D3-4DDD-B189-58F4E10FEC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109E-A284-4B3D-A08F-DFF394A3E6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D745F-4B35-420D-A5E3-980110DCD3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FA393-5669-4436-A9BF-505FD7259E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D0F1A-956D-4536-BDA9-87C9F372A1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2A4D6-F330-4E62-8657-88427D7827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ED8E8-A3BF-410C-AB0A-91891E7FB5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8F1F0-BF26-4322-B2F7-261E829ACE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E3A89-4F66-4E12-A7B5-D1A2A0D11E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20A6F-47D5-4483-B570-1F438B4E25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91FB6-5070-4D18-BF2B-484C3A8364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A6F7C-2C29-42AF-B01F-ADDD09C7AC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F0D8F-1E02-4C82-942A-DF2D82504A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62744-C99B-463A-BD74-5E628127A1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06235-2A3B-454D-AA83-09E82F011C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9404-1CA5-4743-9283-B8F0265758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0817-7325-4C5B-8DF5-DD872987AE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7C94-4DC1-4D30-B943-6F7BBA9430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BCAD4-C045-4053-96E0-14E3D9E0FE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515B3-D355-4536-8321-70624AF1C9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76EB-2DDA-4C52-96B4-ED3B651DC1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62DAC-CE38-46FD-9F8F-8FE641D247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2841F-A784-4FCC-A18F-AF85CB9E34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4A271-0C6B-4B50-91C9-83D38F2877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6A235-A896-4DD7-89EA-EAD0D4A5D7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CED58-EF7D-4010-95A3-B15D5EC4EE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71EEA-9C56-4C0D-963A-9646A15188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0447D-DE92-426E-B985-612B68F475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4F2CF-552D-4B56-AA6B-9EE0664D94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A3152-84C1-4574-A42E-4A70FF0C1E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AE0F0-A644-4390-A098-3820D49709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A08FC-E3B2-414C-8E12-1917B57731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706E1-6051-432E-86FB-79304431B5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614B2-EDBF-412A-B88A-1AE19A6C96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1387D-9FAB-4C68-9A6F-AA38D63EF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D05E8-3129-4953-83C3-DEE02924BA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A9976-6157-472F-80C3-26C5C079A3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74357-3867-4781-83FF-A26FD3D240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CF45-ABFD-43B3-9E03-04748DC475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225E-2E95-4132-A953-F9DE9FD699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98F09-BB34-4CBE-A755-5DE9E53685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3DE6C-789B-46C0-886E-EEE38E3534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7DACB-AC84-4641-BD01-ADDA06C6CB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134F-AEAB-4313-B666-288F3DF18E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F1F5-7144-44C9-8CCA-7B1492A02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99FBC-CD2A-4E84-85E3-FA3ADA876A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13A94-C91A-4860-9D2C-D6874CA0B0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0135F-180D-4D77-831A-B9B69A87E2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A1D0A-94F0-45C9-B634-CE714F6EDF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4394F-6EE6-4E39-A4EF-FE4A007E2E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BDC16-1ED0-468D-9B07-1A9928475A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6FABE-1592-481A-B580-D866D139D0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DACBC-CA66-4F80-9BE3-53F70A1805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FE6AA-FAF0-4552-9670-72566B3FBE8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41F07-F2A7-4B9B-A8D3-F5B74ED512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1F328-2E1A-4E8B-8865-3391BF1D04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FF804-C0F5-4779-8BB6-A8BC33CD9D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3C0B1-CC02-4568-B0A9-4B64C3725E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865A1-28EE-4BC7-822E-CFCE7663B4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11995-568F-4725-9982-F02B6AF282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D804-7A59-4DD4-BF0F-3B0A2E0015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836E-2D8C-4C53-9896-7D5CF20E23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AB6C8-0BA4-459A-978F-BE1F153509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4DA4A-6B56-4032-9D00-918124429B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D2AE3-148B-4F74-9DD3-0129A003C0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E5E92-A087-45FC-B4CF-F349702A3C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8EFF5-DCA0-4742-8541-97037B7243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E03D4-4F43-458F-B732-C983CD7C2B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B8206-F643-420C-AE6A-3EFDA8ACC9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484EB-12B0-47D7-93D7-B92D510D4B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BA111-8881-486E-AEF8-21361F8532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2BD24-1A83-4064-B81F-56D937A66A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FEF3B-4682-4574-B727-6E632EB78F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CDE54-5389-4174-B734-2D202FB135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3DC86-C1FC-446A-8C7D-663B499ADA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C54F3-CF54-46D5-9242-1A0997E5F9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1776D-DA11-448D-93CD-28DB1D202A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2D591-9AD0-4641-99D0-7A4A91E643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71090-93E3-44FE-9AF2-4B873A9D81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1D0F4-CDA1-4FAF-8F5A-AEF0FD2233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EEFE-D6F6-4897-A99F-C1733658AB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5C8B-FE30-47E5-95FF-7A69FEC031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695C8-E7CF-4D3E-8EF6-A7FF691901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68F6E-54C2-4E84-92DD-FA964807FA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F6017-3211-4EA6-8116-62E4B67779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D119-C046-4363-A894-7A1D1CB42E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96495-86AB-4EA9-9846-126C502901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7E6E2-CE66-4974-9850-2CC5C2F533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F0145-078A-4910-BDDC-6C3CE52E38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A473C-6D03-4DF3-B8B8-CD21546175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8E9C8-BDC4-4A8B-91E6-6F1F272EEF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5530F-2016-4062-8B45-8955824E2E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40C4E-E49E-4A85-B0B3-DD0AAF4D78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989F3-234A-4E43-9A62-2744BCA875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B8A99-01B5-4127-AD6C-5529BED72D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F85F4-46C5-4CF8-A094-708D25B8B3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18A99-26C7-483F-99A3-00D52A4727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5F149-BC67-46DB-B1E5-268BB87EF9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19AF8-2618-489C-901F-5480686139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EA227-0539-44EB-BB4A-16BC542335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63F8-555A-4D4C-B0BE-6B5851FB43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A9F89-8ED3-49A2-9029-82AFCFDACA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6387-4F52-4D69-8081-4D514060EA2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605E4-72EE-4AF4-B1C9-B30036DF0C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6D8FF-41D7-4E77-8F4C-6A2A0FCFEE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B183C-081D-4BDB-AF2B-A4BB37F184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465C1-79AD-494B-A7C8-ACB35F9B69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ABA9A-0C8D-46F0-A846-4CD29A652D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A83E-5F60-454E-9D80-11A0B6F50D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52DC3-1DF0-4D06-AF51-B885E6A8DF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98785-B33A-491A-9F95-50A0CF228B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10B8F-9C53-42FB-B251-40FF9620FE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E466-A531-4FB6-89A1-A74282A55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4DCA6-2546-4586-AA4A-058F9C7A49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D9A97-B6D7-4C2F-84EC-8FF705A072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1F549-C59E-40DC-AD76-520304A71C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2361E-1EB1-4802-A417-9F0EC117E8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83FDB-065C-4977-BF00-EB1532FB05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D00B4-8556-49A4-A04F-5A99837EC6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167F8-4936-467E-A3E2-E24DC98D5E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0C2C7-790B-4CBD-8900-E1C752B097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D3063-AE24-4E7C-BEE3-4FABC31C8D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E08B-2F45-4038-99CD-57326926CD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0D3C2-2FDE-42CE-864C-8792C1F128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00E6C-469C-4B12-BBFC-1873E5B2BA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E6C5E-30C5-4876-AAA6-E1E8FBFF69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EF3DF-61A8-4D8D-9270-28B28752A6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21BB9-7D96-407E-A0FF-B1978B19C8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7E14E-876C-4164-8E46-F06D7B5171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050E-99CC-426A-9FDE-DD0F0E43CD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49F1A-8216-431F-8C4F-FD2F6327E9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93E60-62A8-47BA-AA85-807F4827CA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8563A-F287-4E4E-81B6-5691E79E01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EB773-5D1A-4765-8AB7-F65076EF79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F9C70-2E2D-4AE1-BC95-E558924E65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4A3E4-C1E9-4039-AE67-8F10F6E49A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9F785-7E12-451E-B417-605F86D892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A3091-C18A-45A3-BC23-EDB1899C86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6667B-58BE-48B9-ABB4-8C6BE3D7E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6E2BE-6217-4C37-80E8-E4B4CF6B46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78BED-6D92-4F6C-95E8-6589E1544F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2DCFE-510B-49E4-B80F-4B582B3539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FDBC4-DF8C-478B-9FE0-5581AA2F81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150B-AA62-4B68-8876-08E7AE6E26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9EED6-0778-4FE8-8B17-1DF443B51B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556AA-F35B-4C6F-B7E4-96F7C2C620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1EBBB-E206-419A-900C-BA2BBC12B1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07C39-B4D8-4F86-8BBD-37421178EA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8C7AC-8533-4181-A2DB-2F29079C3F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E743F-D522-43A2-99AA-1074DFC1E5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BDCA-EBBE-4163-9F7F-372A060A1D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356CA-C24F-4B13-9C41-ECD7CE733A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0691C-2EDC-4BFB-8952-823E129725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98F4A-E7C8-4017-8DD3-A7A3DBA538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88C-9D75-4934-9B48-3FC20525F93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398CB-5E98-4E59-9D99-12A9FB06F0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1509E-C9EE-4E10-8EAE-E4E381C1B6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06140-1827-46C5-A5E2-AB249A183E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580FC-D769-4E8C-AA03-C620316230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5CE96-EA48-4638-8CE2-28C3E63980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6FE2B-0443-4DB7-87C2-E3B403093D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6A452-9653-4756-933B-79E088C754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F5FC-F38C-49F7-AD5D-A5FA6217D7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3FB3A-6DC3-4A64-B1E6-FA36FE3A4A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6F41E-E4E8-41DC-97E5-DA48310404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5E15C-6822-4F14-AD06-D6E8447E6F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F165D-2577-4743-8D87-BD68609533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5C6FA-144E-4068-B232-FBDC99F744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E7CF9-BB77-423A-8536-3B9A69507A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63F73-CDB4-4D6B-8EF8-C5843C289B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639A9-8A58-4D18-904C-9544F86D76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7B24B-2F8B-4901-9BA1-71FDD6E905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2E38E-C905-419F-ABD5-47F23DA017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622CA-1EFA-4F68-9C20-0BF5FD5874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10170-EDC5-490A-8E34-7C11686445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1A7F1-8BA4-4133-97A1-B2B3651B6B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A3A55-E1D4-4088-8342-121E2BB8CC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0A9A7-95E7-4A40-BB18-9B7443DAA9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8E629-868A-4840-9AF2-125FFF0ED6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8B09A-FB3F-49B7-AB5B-DFAB0661D3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50E8B-831A-4A4D-BB84-074BA4FC30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4943E-08EA-451A-86C9-B03A089BA4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498ED-563A-4662-9120-8D3971A395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30D2-DC96-408F-B638-6AFDB975D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9B1F7-8474-4F54-A373-29E1597B5B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47301-85FF-4144-BE01-3E6308EE75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C2FA6-9787-4CCC-8960-ED4DA8564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5A0F0-FDB3-4B1F-8293-A0EBB7563F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F3AC2-923E-405D-BD00-3C72DC5C48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48AC7-0B9E-48A5-B67B-22AD2BF6E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19BA-4F07-470C-AB34-67A00B4D7F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7C00C-4533-4BFA-95C0-377FAADE37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D91B1-E6E7-4E2D-A01D-1B4C7FCA8E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F4842-0BE4-4583-A015-CD378DCEFE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6B36-F07F-43DE-B600-42EC1B5332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331A4-C15B-46A9-BA53-FDCF4E5B2B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991E6-FC85-409C-977A-509B886A7A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9E5AF-956B-42D5-8E23-EE48DB26B5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5091E-B938-4F16-9072-C49ABF9F9B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0C5E8-5FB7-4E25-B0D0-7E684B7C78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FA1BA-B442-4FE0-9B41-32C9900C80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2BD16-6BFD-4179-9355-E20E7F7732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BA442-1233-43F8-9227-3CF1B613C8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0CD42-228C-46A3-B006-BE4344B43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4ACE73-AA99-4BAD-8F7B-FD17DDDC3F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DAB45-AFD1-4CD2-A5A2-3E0A62D7DC0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1A65-5F0C-4900-B6E0-5C78356002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C8210-C9CD-4024-B282-4AFEC6FFEF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3F79D-B55C-4A42-A41F-AF9635D4EC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8444-C0A4-44D8-A029-5196CB92A8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F1235-057E-4310-8B7C-5445975D29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6D236-B8AF-4193-B7C4-354EB2B037C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3D58-203D-48DD-8775-085E102C5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697E4-4002-4062-B297-CABE26A529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F2CB1-4930-45D4-B8EE-C162CD17B6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B4E4A-20E5-462E-B7FE-2B3B616389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E2F3B-4454-4AF4-A69D-9C131F3E33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8742-2E9B-4CC1-9F41-C1791A10C95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9ACAA-5374-41D2-B297-F9D6CB33A9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42CEC-C0FB-46AF-8A25-147CF5C1ED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74C-54A0-42CE-B9B4-D8AF8B7F0A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5318C-8B3E-4C4C-B597-16D4035D18D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1D725-E41B-4832-B76A-C5CF95F7AD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3F169-299F-4903-A03B-A8C215E58D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A95F-FFD2-49AA-9A4F-5DAEEC7CB9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9B4D4-4B2C-455D-B45D-D9DB0E4AD8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2A008-C0D3-43D3-A83C-B07D1100E98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E5E2C-AE7F-4A83-9627-3803B428D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2A214-8039-4362-ACC9-0EEE7CCAE3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84559-7B13-4208-B960-559A285F46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ABB8D-03F1-4705-BAFB-872E3763DD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86B75-39F2-49CC-930B-4CCF0CB0C9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E8195-1BF1-462A-BC55-F44376FB25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00D53-EEB2-4D48-8171-7D18264C65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D498-5B3A-4CAA-BC9E-E5B1393A6A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9C465-BFB4-4B00-91E8-F24D6F6C6A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24AB5-C2E8-42CC-93F7-CCCCD2218E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20D64-CF7E-483F-A440-425CEF910A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1A5D6-F44B-4C32-9629-0012239A07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AE74-71E4-4426-AF0F-422F75C4BE3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A9F4E-6CA3-4F14-9203-34C6F24487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C77A7-0DBA-4897-AC87-A528AB9344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F36D4-140A-4801-968B-03E7E7A7FE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AFD46-4BF7-4312-A45F-DB005AE1D5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45130-B92D-48F2-BA5E-200001EC29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01E6C-4773-4E4D-8B03-BEF6E6CD18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E83AB-206F-43A3-A071-ACA39514AD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AA572-5F88-4413-BD9E-080368FD3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39097-ACDD-4CFC-A8BC-73EE285733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06DD-34D1-491F-8FE3-87462DAAD0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AE115-5512-42B9-9EBC-364E561393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B868-61D6-4D63-A073-AE578881B9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F7F74-A10A-48BB-82C5-621E130876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4FCDE-ECC5-4F8A-A588-7F0DDF23BE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A6928-DAED-4A0E-B9DC-C0DD68B751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B4E04-7A03-4043-AFEA-7BE4CB2A35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9B9B9-028D-48F6-BF7D-9C1F651FD2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0FBDD-FE3C-4767-9C75-18D47CB789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36B0D-515F-46B5-ABC8-2B9D5942C8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56826-6B9E-4D9B-B639-E12D73FE8C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E0B6-C5CD-4954-81A7-3E968711DA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0608A-24CD-423F-BF17-2A382B2046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CB733-CE84-4B72-B404-830D283A12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286EE-4724-4C0B-B805-672A06C152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FC82B-6B23-42FF-AAD6-083C70E110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11D69-256A-4D0B-AE93-1281AAD75C8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33D7-A6A3-4907-AD17-D52423BB8C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6A597-7791-4689-A4FC-F96756BF9B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3B6F1-149B-4BD6-951E-CC452F2149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289CC-D16F-4B8D-AE87-3F99BB1E93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C83D0-BD4D-41B5-8BC8-FC6E750985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C7B4D-3018-4B74-8C03-32D54C955CC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57F22-3EF3-46B0-9ACF-65444E314E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63026-542F-4AC9-B0D2-F6D0BC7D4F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B01C1-620C-474A-96A6-DB10DCC983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44D8A-EC0A-47A6-B46E-EAE804FE08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D56BB-0AB5-4697-B64D-40001567AC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98C99-8D1D-4FCE-8D9E-3CD14394A4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BADAF-0E27-4317-BAF5-F0009211BC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BA747-9F74-43B7-B1DC-C9100DC8CC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1D267-791A-493C-8363-918270E9CB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4F1A-2586-4920-B5A9-A365987731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10DDF-9AA6-4A67-9DFA-AC7F09BFF6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21AE3-1326-4ABE-988F-0005BBF8BC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B1C73-C2A5-4728-A422-3ADA65D2D4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81E1D-ABD5-4C23-B376-C185C1BA32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BAC34-81A7-42C5-A30D-72D4A0408D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EA555-509A-456E-8B5D-B7EFA556B9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B9027-D7F9-41AC-A29C-6D34E85165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2D1BC-AA68-4E8E-818F-C466DBC7F2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053BE-B973-4B59-8417-C25D920D4B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68579-7D7D-404D-BE56-DA8B8C8E04D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BABCA-4DCF-4A68-8FEF-6AD33A2962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1EA8C-1117-4F12-8896-FB87C7EECE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53320-3241-44A8-A1CB-48244F23D3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A859D-7CD9-416D-B220-766A0F437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9FC40-F044-49D5-8675-A2B53B88B1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ED125-F7D4-426A-B1DC-A45F2A5AC0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1A922-1A73-4CE1-BAF3-66035996AE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13DCD-C6C6-4744-8727-F76CD9DEED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390A7-F527-42F0-BE91-03CB127BC2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5259B-9826-443A-BB1C-A34BDA35CD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D074E-7051-4BB8-81A1-3AC19DFC95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FB00-1B65-412E-B3E4-A5CB9AB04F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99B3-6969-4E16-BC16-2D8FA6EA1C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CB648-54E6-4C14-BC9C-7C3E0733C2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14FA1-CE06-4321-BF57-B1DE631A9E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93FC9-7F64-495F-BE6A-A197032E67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B3895-1C6D-409E-985E-6BE64251C6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B6D6-7655-4696-99B1-043B65D322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F5309-31D9-4183-A6A7-EAA5965DB8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A710-2B32-44BB-AD42-9A69CFC94C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A8458-DB2D-48C0-BEC2-5B5ABA666F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DA077-AEB6-49E1-B73C-6ED67548C9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C6DCF-44BA-4BC7-94FD-1757727AF5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47754-AA2E-4218-B432-F00C0216AD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480BE-14AE-474B-9FC6-74CCD350AA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4FEE-C457-4518-9971-6EFC605712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9D263-7134-455F-9BB8-02EB931814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19D8D-E020-4D96-BEFB-70BE308DED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9563-D487-408E-B15D-CDC3C2E557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DA596-36BA-49FC-87A0-22BCEC9037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A9037-2416-4BA9-9521-DE8D31AEA55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ADF3C-D3D7-4257-8B20-D6FE239C8B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3F794-3611-4C01-8727-57A9283D1F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F1848-7F82-4A6E-9BA2-83F3D90E28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B510F-D452-42AA-A7C5-C88F2D1DD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6E30F-8994-4BD8-9A6E-F3CAE729E6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08D85-8545-46AB-9795-9204F89141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EAC7D-2810-4F0B-8A37-F65434BB13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5E7C5-8ECA-4EA2-A272-580198677C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00A6-9B81-49E1-BB02-0BDB3D0A06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4027A-0926-43DD-A65E-3C4FC7234D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8C754-96E8-46D5-B9DF-1D43744DB6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F93E5-3999-4368-8059-F84314918F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BFD1B-CCE0-446F-ADB7-5B3F06E772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DB643-6E1A-4450-8886-BF5206E016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21945-99E2-45BC-96C3-67F19E270D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74928-ADEE-45F0-B973-2D8E2541A4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4401-310B-458F-AC8E-947D051998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23F87-3460-4FE8-8305-DD282860EB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D9D31-6949-4016-A59F-A7F5B9BE7D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65F03-F1C3-4A49-B5E7-902A8F3D06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D4807-BBD4-4B26-A41B-28A1B76BFF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E7E5E-CCD8-42A4-B097-FC3936727F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B5D10-2DCF-48CD-B4B5-C97F96CCE7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7D703-498A-4EEB-AB1D-634C91C7E1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1D960-6B3B-48AF-9601-D65FB93796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BE975-451B-4DBB-BF39-A08BEA00112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0560-6E59-468C-A22C-A8E62BB554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DBED0-B997-4067-A8DD-8323E76B07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B541C-97F3-4C56-9190-AA42A463C8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A851B-1269-4BE7-88C1-497A0FF860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3FE1E-7E90-47FC-80EB-310C5F8F69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C83D2-A966-4840-BD49-FAB1E7D36A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62686-080A-4CAF-8887-16BE143F8B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6EC8E-C70A-4711-AA5C-D709498241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21EBB-FA27-4A9F-89F1-C86006259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7AEB7-4007-43AD-833E-0BC23E36D0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EDE57-6ACE-4647-8C57-7FFD48DDA7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EA7C-1742-49A6-BE16-D3B4AC552A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92FD7-CD61-4118-8468-A0D6824789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42244-E3EE-474C-A1D9-11EF8AEE44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C7B0-8171-4491-BB11-37656F6C11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223E8-7661-481B-84D8-F328848446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3B7E9-C3E9-4392-9A59-9FF7D740C9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AFE5F-8BE3-48E1-B0E4-CD63DAE490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8329C-47D1-41D6-BCD3-C29B78F592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C0079-3EF2-42BC-A779-998577F869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38C3B-D618-4347-81C9-05FEA8C0E8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A9FAB-199E-4701-88E9-F3FC6F2CD3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41D66-2494-4C8B-AD41-4CF47F350B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AC750-AE5D-4730-BC02-17F26A63D1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F62F5-2536-42E2-B1BB-4485806352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15B53-B069-4262-899F-1094AA114B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A496E-2D50-46D4-B5EB-9118896517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FA6F2-5D76-4D81-9C87-AD106C74BB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599-1012-4788-9D8B-743687F000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DF4EC-33D5-4593-89B4-A836DC7428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E1560-6FBD-45BA-9BE5-9CDC92FDA9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7C45-8543-49B0-8BD9-088D16D759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49F30-7E26-42B0-9424-BC25573D6F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050D-1681-4C01-8717-D5A7D198F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0CC4E-2C81-47D2-971F-864589EE5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A462-A778-4630-B15F-073C0801DC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5F002-2060-4943-B54D-98D7B66622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8C88C-E3F1-49B4-9C87-FE7F25D0F0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2353F-163C-4006-8F61-0B807BE61F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D7259-B6B7-456F-B402-478524CB8E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29D23-F054-4BEF-958F-8C94EB79A1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1044B-142A-4FAC-8193-1498C056DE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06379-1611-494C-82DC-3C53044D95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EEF18-2CBB-44F8-BDBF-F0FE6217CD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AA53-CD6B-4BD2-8D1A-330A69F188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F6E3C-B9C3-47C9-99AB-3CA3830FB6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F35A2-5175-4F21-A57D-89684922D1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1CA7B-B64D-4162-824D-1106365C8D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F1221-DD2E-43B2-A16E-0FDAB13B63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1208C-BFDA-48F6-9D67-8B48F97175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FAE81-A540-47DA-83D1-DDFD74EC77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08797-274D-468B-889E-523AAAC0EE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50ECD-47EF-4979-BF5A-49FDADA95D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B99D9-9052-4DED-9581-00A137A3E5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FCF71-9A9B-4B8C-B305-E612F06CAB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652EF-7AF8-4C2F-B232-E656F728AC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FD203-FB02-491A-84D8-85987E700F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A9C01-2794-41E0-B387-C2A43ED47E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7A5B6-2FFB-4177-B5B9-1F36112C3B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B5C44-2A42-4C22-83DB-05E825027E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68F2-B3AB-4AEF-BF70-2FBDA1D304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A4946-4E7D-4D65-963F-DFB5049E4C2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97284-E886-44D1-8726-CBC02912C0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2388F-D1EC-4E97-96EE-588EE9997F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44D70-92F0-424A-A4F5-3E83D0C731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9D3F9-55FF-4F52-A3C3-6C2523C80B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9B745-6E0C-4C56-950C-1497D7D49D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DF5B9-7F5A-4C79-8872-F4C00EF793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ADE0-34D2-459B-8767-5251B975E0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51DD3-A240-417B-824E-A8FC1F4E8B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88225-F4A1-4A57-880D-25410997D5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9D3F2-C323-4307-8367-C8A376C772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66550-728D-4A30-A89D-B1AFF12E64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83FC7-0C85-4A64-86F3-2572819E44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A8EC-62B3-461A-AC05-19B8B24C86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449F8-F800-4053-A71B-E78920B64D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BACA8-99D7-4E34-8383-A5925B8457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4B0D-B49C-4959-8A1A-F9420F9241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F0C0F-C280-4D95-BDA6-E57248383D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1D98-B2B7-4F8D-A29F-9EFA3F7206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BAD7D-683B-44ED-B3C9-D0527D930D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BDDB6-2FBC-404F-AE5E-F7E5CD0078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7E6F5-44F4-43C6-9ED9-E01D5ED0B7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84B3E-EBBD-4580-A957-450DF92B08F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C76CD-7D2C-47BB-A229-8D0FC3E059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F841E-9B83-4193-8FB7-D9020EC7C8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E8434-9743-4373-A558-DF4FA51721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49D57-FEF3-4997-A418-CF5D8753C2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DCDFB-7949-4A78-BA47-1BCEEDE9ED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EBE09-B569-4A01-9F17-F513E6A7A4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33937-D3F3-4D5B-ABEA-70AFE18DD0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B7D3B-25EF-4CF6-8086-262B842D9E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5E755-1702-4C87-AD05-7B62CFCA8A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B928-5822-432F-B838-3AC17128B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61721-35CB-493A-8383-73DC2858BC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6986E-7939-4AAC-B05E-4388D1AAF4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E8BD-6A48-4F1E-BC92-3BE904DA4B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47AC3-5D0A-4A26-B997-3C6B0B5607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315BA-ED22-432B-9AFC-DC98501B4C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D7BE6-D728-47B5-B74D-CDFEE03635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6B33F-E0A5-4BC1-A505-D1B86103F1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9C0F-4CC4-48F5-9823-E46CDBD6FD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21FC9-904A-4AAA-A9AD-2981310749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DB0EA-B9B4-4561-989D-E05F2CE941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46A30-42EB-4EB0-BCB8-2D47757A0E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C6B33-1AB3-4D40-8520-9110D127F5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576EE-1FA3-4E37-86B5-C60AA9B7CE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14628-FEBD-4218-BA13-8499A5012D1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9028E-0CB9-4BD0-8EEC-357B3BFE54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13CD9-F9AA-44CC-AE80-B94F436906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4BC06-A409-4935-AA4F-B62485D955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1C2BA-4224-426E-946B-94FDF46AAC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0183E-0829-4941-A57A-2C1C6B462A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00150-BF65-4173-AAC1-667535AC17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AB870-22B7-4BED-88EB-3369B5D036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6195B-134A-4C10-9CE7-EDF4026FF1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1CF9A-0311-461F-BC08-E32F4D3B05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0AD2F-4118-4A79-A6ED-C2BD911D6D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5427-89F1-457F-B159-07176F8227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47BDA-A8E5-4998-8666-0642162E8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4EF80-FCBB-447B-9722-6CDD9FF4E7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A529C-A778-4EB3-85E1-96EFDB8980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18D7C-B1E6-4FDC-A6F0-5DAED773AA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ACA48-2E18-46F9-9C3E-9EF5A6864B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D406D-C874-482B-A997-B6715FC2E3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67E0F-174F-4D61-A033-0412B1B38E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21972-C26C-4EAC-8CBA-2D9F7C73385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7B1E2-7D19-4A57-AE2D-828001DBCB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0E4F-BB81-4AE5-9471-8A051FD74C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5874D-F924-4910-91D3-5B780B81E7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20DF1-8855-44A2-B020-4D9D9A281D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08B40-7892-4DF2-AB1E-C33F25DC5A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3DDDB-6A30-4EDC-BAAA-C2ED77CEBD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9A4BC-6820-4734-B5E5-10FEDA6E76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A94B1-0596-42D3-94A3-9D983B0E2B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BFBC1-77EC-46F0-93D9-465AF51185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09973-2E28-4C9E-B543-7A4729B11E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BF51C-2D5F-48A3-8B20-189D502767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3AE5A-E39D-4AB4-984B-478D86A60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DE803-B3EF-4F8C-A529-035D8C4315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49ADE-B9CB-4188-804D-95B7926F50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E69F-ABBC-4F8D-9BC7-CFF933918F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C7FF0-DFC6-4665-8FA8-8C2D847FD6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0D666-07BA-4679-8153-C309A77BE1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5AD57-BE91-4708-A5A7-C4E898CCC1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8F49-0EFE-493D-9603-16DCF4F935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ED3B8-2EDC-4A57-85DE-9D0786B9E1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8AB63-6427-4A0A-B6B7-A04405EC26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E61D-FDB6-442A-A22B-4260CC07F6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EF0BE-1986-4F82-91EB-7AA70454EA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57052-4D2C-4088-9F27-615CE1EA80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2DF71-6FF9-4AD6-973C-2069C83AAC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AC443-1C87-4A7B-A94D-0F44296528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BD12C-35A2-4C4A-A3FF-1F292CFF31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B9F6-9238-4FAF-97D2-EA5B9C0F77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217F0-A3B6-4645-A61E-8A34131971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F951C-7397-4C3A-BFF0-09A35ACF1F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54208-3C09-48C9-8123-E569676274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FAB91-06E0-4E5F-AE57-5CE9C1A393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BF468-7F9B-45EC-9B5F-826BB6D01F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692DC-180B-48B5-B9D4-8846A370B6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289C-F4C1-43AC-83FF-7190D40D1B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D7CA1-7985-4ADF-A5F5-0B8C3490CD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1D19-2D08-4372-B1AD-E7DF38A4A6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F2CF6-45EE-4563-AD31-56261BF665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26F13-9B97-4005-8589-6BA775781A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85D5E-0203-4E27-9755-D7C7ED33B7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60A98-9B8C-490D-8372-55916161C2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A95D7-6069-4E1E-8BF1-8188651CA8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543A7-7A48-4CB2-A8D2-CD8A8908CD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28164-07DF-4270-814F-9B7CC6287B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EDE59-535B-4BC2-B7BC-469B41CC22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D8F68-D894-4750-894F-CDD147E716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3F1A1-CEF8-4DA7-884F-3F86519881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4021D-8BE4-4991-8088-514FA716F5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CEEAC-8849-4DEB-90D3-E989A8060B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67FD1-9128-489C-9597-B7DF4C1DA3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B68F6-2100-4AEA-9F42-C5D0BCC597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8B4AB-DBC1-431C-ADE5-6CDA7F8165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DE136-3117-4D86-B213-4E8B249C3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79B70-BEB8-4F9C-949B-F797279F40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CF498-CCCD-430A-ABD3-5903D304BF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2A785-AB47-4D42-841A-6943D8A068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2ADA3-01D4-4F0F-A611-464306035F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E383A-0F2B-4455-AB5E-14EC6DC93C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89BFB-48E2-42AB-9F4A-D500917A7A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B0361-75E3-41A5-82CE-BF49BB68EA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657C0-03EB-4111-B118-9E34449E63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8BC22-241C-496B-972B-8311480E1E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0A1B6-39C5-4F36-9F7F-098367C3CE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7231D-BBC1-442A-9683-678D335B6E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7CDC8-88E3-4033-B656-A6AD189368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176CC-31E2-4755-8B7A-CBCAEF6B53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B15E2-B711-48FA-BF86-E730540A37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19020-29F7-4D3A-822C-E2C24CED51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80C27-4E31-473F-BEBE-3DDEB5C9D5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3CC8A-B61C-40F1-8B19-B183AB0462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9D5C-FD0B-4895-9844-4BF7991D3F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3AA3-20C1-47CB-885E-51B8A319FC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08117-C2B9-4377-BC45-FF564DD770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27BD3-9601-4D20-8B8B-8B41F4FE8D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BD7A6-DF57-4AAC-8F90-6803F34770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70F5-92D8-44D8-9567-FFC7D566D5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17629-CB6B-4875-BB29-94DA5BDADF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D05AF-434F-45C8-AE02-F54AD12D76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E427C-AC49-43D7-B5A7-D2852014BC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12FC5-FE99-44D5-90A4-385035AA3C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A90AF-6707-4694-9E58-2E97BDEFFB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5BDF4-29C0-4E4B-B940-C3289B0D80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1770-0F96-44DC-AD0C-1684D3A0FF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45D33-A721-43F2-BD2D-855A91C83C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F3BF-BC9A-4F55-B519-E39B4E78A1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BA893-F306-45D7-AC5D-749A151232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4C0C1-D887-4BCF-A903-9758566CD4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780FF-FEFA-4D3E-AA36-10C1A7B1FE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74BF3-1DC9-409F-9134-1B1FEE4F57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D7B0-ED9A-457F-BB28-CB22D71B67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4CB3-E56A-46D7-8976-811CE91019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66F64-906E-45BC-9013-5B276B9AAA1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B7E0-D2B0-4C5B-A60F-0E655B4F2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D3572-F14A-4627-84DE-164AC9AB58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393C-195B-45C3-9F47-69F6EC6024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71CE5-5C22-4B1B-8E70-B780A2930B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94234-76C2-4868-A76C-141D0CEE5B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BD1B1-8972-43B5-AAE8-32869FAD69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0A144-438F-4DBC-AA5F-F82314DF28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BEE9D-5413-4D68-B1C0-B7BC12DAD0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4CEAE-BAD8-46AF-999E-121A43CB9E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E651E-3AE8-49AC-9930-932B567EF9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B370-1399-445F-8770-0588B01AF3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C8E13-510E-4A53-9DCC-748C69BBEC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5F9A9-CFAF-4DD8-A601-FACA01B172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8022C-485F-48DB-8F3B-FBECBC9E5E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613FA-4D0A-4148-BF32-6E62652E4F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CEC40-8B73-45B1-A572-1AD2A8C0FD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7E6C9-E8BA-4077-ABBD-7840858968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E678E-09F9-40D9-A7F5-5CABF7DB46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C49E1-DC28-492C-B185-16B860922F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719A6-C30B-40BC-B84C-08EBDEBE2D2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D09F4-D1C2-4F00-8262-16A42DB17A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1C258-C7E9-406A-A139-20F2DE8AD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FFF84-CC85-4592-BBB5-DB90D58496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FEE0C-2CD1-43BB-8EAF-A21D5CBB47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30740-71FF-44AA-8A70-3AC6998437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69CF1-48E1-4293-A1F5-7F04BDF4C6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9595B-C0B9-4500-91D7-9A87C3DA81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08922-EA3D-4DA6-80AB-9F968C8561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1E767-D48C-4ED9-8ED3-F7CD327B6F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D0E95-BFE5-49CE-86A1-D76E6BC44D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D865-6109-4CB3-BE11-7B71191C20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3505-975E-448F-9751-AA82DCF09F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64F23-D202-46CD-ADD6-62E17C57C1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6E05-230E-4A46-9874-DE8D365AB6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86893-45C2-45BD-8E0C-F3957768AD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BE1A1-9F1E-4B99-9818-D1CF7B41D0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40279-17A3-42F5-8676-E016AB804B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2EFA4-25D6-479C-8CC2-FF0FA2A849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D8798-322E-450F-913D-4349797A4C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EB894-C093-4538-AF92-C0E9F17B2D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3A00F-E9AA-487C-ACD7-1BFC8D1FEC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AED67-8811-4182-9AAD-499507B368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FFF2C-907E-42D1-80FD-26118F9FB2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9CF-2B06-481B-BA4E-A08DF64283E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77C65-0671-4FD1-8FA2-EF2E95142F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D9FF7-ADA5-43B7-AF1E-7FD1813882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7DE9A-787C-400D-857C-C3C9F5D3DE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B0FC7-B61E-4BD8-9CE3-756D87BA54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7842C-4BD6-4FBF-AC79-81EDF56695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D478A-E9CE-4077-9B6B-FFA37B8604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E2545-86C6-4BED-A746-CBCD27CBC4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0BAED-3134-41D9-8D31-D221274E81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C86F8-D494-4CA2-ADE6-BB0759B9CA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B2DF-A8B0-4147-A63D-E2C48B66A0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8B436-2E30-46FD-87B2-2CBF899F66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419B6-7E01-4B5F-B728-D1DA8011E8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598C2-D851-4A8A-82AF-F0647EA97E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B9232-CA94-4993-AB0F-9E02D55C172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9104E-1E60-485D-AB7C-707F7BE531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FBDE1-25C7-4AFC-9208-02BCD823E2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B0F31-08AD-4C32-BE47-6456DC3DC4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E84C6-8B29-4011-98EC-6A66C4EC27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2A490-1518-47F6-BFB9-7B8E3A234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BC87-AF95-4994-B1FA-A64FEA0DF9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4FD5E-D9A9-4F86-9AB1-A2163CD3BE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4169E-CC42-4CF8-BD2E-397BF2EDED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8D179-8B30-44A8-BD8B-218D94365F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58E0D-C96C-4660-AA80-03B3E81829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B08E0-8FD0-48D4-ABDD-F403BA5F04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0EF74-30EE-44BC-9A71-6A1E4E058B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8024A-C7B7-43D8-9FEF-E63166DA6C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9F2F2-388C-4CB7-9C45-AE103AB0FA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D0B5D-9BBD-4464-9B94-33F3E30F45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27A24-8019-4191-9114-4D4ADD62E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D714A-F0CA-4AB7-9DBC-551679EF00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2D10F-E22E-437B-8FE7-B1D8D84CFA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CE37F-AE52-4C17-A588-D32D236C76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FFACA-F9A6-4319-ACD7-A86C91D30C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15B7B-B146-4B12-83A5-6E96634DE0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1F188-D549-4363-A046-8F01CBAE30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913B2-F177-4C93-984F-C0D5FAE7CA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C89A3-FB3E-407B-89C9-D5A273526F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884C-8583-4561-AF2C-20BD41CB19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A394B-1DC2-4D07-A1B2-BFCA1A753A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80BA5-5ECE-457D-9067-57ED3006B1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925CC-BB9F-4EFE-BB3E-94A2550F9B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0C757-481D-409A-ACBB-696DEAC982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BA893-8897-4B9C-A5C9-06805BD039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2E043-0D5B-4830-BA79-C74356648D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3A72-BCED-4616-9024-837CC4F6C5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1183-663C-4294-B9E5-8027D9E7D9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5D0EB-5F89-4AE7-A198-61557F0737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C209-9E8E-4DA1-BC0B-820CC087DE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733F-6FA2-4676-8D38-555C787123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B7477-BDAF-4C93-B3C3-1D65AB2DBF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B3CA1-85F1-445D-9F76-44D4866D5B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A9A9D-26E8-4BD0-9D1C-FB394CC3BF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706D5-1C4D-4B4B-ADBB-1DCD4E1ADA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DBF9C-638C-4A80-A9CE-C0C5C10712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8D2C3-C3D3-4C4E-97DE-29DC1FDCB7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99CD9-C0F1-49B3-8B43-853F210C4B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87F1E-78D3-4FDE-96AD-B8E5649D07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56703-1DA4-467B-ADB2-E0081A6FD1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77570-5126-41C3-8069-521A2AD670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F6BF3-0208-4D80-87BE-3F085A20D3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BFF5B-D719-4F48-A4E6-84447F72AB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B8F25-BC5D-43F5-BA9E-C5A1A9DDDE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E3B01-2D5B-48BD-960E-9D2E7696C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BE46C-A43C-4496-BCD1-8CBE03ADCB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92902-2D0D-41EB-9C1F-9E0AEF656A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CEB3-006E-4DF6-BDD2-EA3DB6C9A5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84741-1895-46E8-8588-43817393B3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A87DC-7855-499B-AE02-4D43885B51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4D1F-B8D8-4067-8075-64B2867257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B642-68D9-44F1-B716-6799367703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B176C-25F9-4846-8C75-59B2DA7139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AB4F2-E40A-46B9-B364-0CB899B4AD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AD432-825A-46D0-9AFF-232F1FFE8E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E1BA4-6A9B-4FE6-8E8D-48CFEA13A4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F1444-C37A-40B0-9C59-ADC93736B7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0328F-0DF3-4163-A863-779C8BBC19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08F9F-0A2C-40CB-93A5-DE873DDDE7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DE07C-1A7E-4600-B200-4283C9064A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B8B62-881D-42AB-9B2A-475E5A2D772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6C7F5-76C0-4AD3-9254-D8694CA79C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86F0-7A72-4F73-A1BF-F51D8F0A3E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327DD-3DE0-4E3B-9A02-5DB8CCE5CC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6ED3-9281-4949-8D63-7EB9531045E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7F864-7FCF-46F6-A556-0CD36CA152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C80FE-7A5E-4123-B071-CF445458E4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8BDA3-CD02-4D2E-89CB-9A50609980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18588-C072-4BAF-8667-0A30D72318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B73CE-36B5-4D83-BD19-6FD000148F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C9162-AD0B-48EA-AC7C-A7234B990F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2D7EA-C46B-4E71-A2C3-5684B6E57E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3DA38-05C0-43B0-B0DF-8548F9D5F1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49413-7B80-46E9-9485-101EA286F6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EC863-0D4A-4778-86D5-7522DAFC00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B04E1-0376-4D75-9F49-6C2931E10C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77ABC-F0A3-48BB-AD6E-37BD78C90A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B81DD-6FED-48E8-AF28-EE9D50ECCD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39B3B-FCE7-4498-AAF7-F3D160FA5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5B553-3307-4461-916D-F49E954893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604F-ECFE-49BD-94FE-A66D1184A8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53C9E-2D68-4E78-BABE-D206877298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46503-6F01-44B9-83D3-493C71D764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ECD01-0287-40AE-AD37-9D47947B7C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582F1-D3A9-4F8D-9B87-3469499C57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A3910-EC5E-4A67-B963-7A8049909D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E93B8-6E11-439E-AD56-0431ECEEC6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A23F-0213-4D92-AE73-7B4697B001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70120-8648-4CC7-877B-607558B5C7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0261-F556-485E-9647-5555B83662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D7A04-2D1E-4C5D-9A48-CEA6512C2E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08BE-015F-445D-92FC-56160ED64C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F2B50-14F1-4B9C-85CE-378E4058FB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1B24-29BD-4D5F-9253-796137174D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DA5A6-2EBF-463E-AD17-C02A51EEC4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80557-FA9C-40C9-B352-817D79E88D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BCC37-4C99-4D79-97F7-FFACA63965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EA2DE-49B9-40EF-A884-82C8F70D45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90B5-7E60-4EC0-B7D6-ADF49AEEA1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3C169-AE64-48EF-80A9-0A87BBEEE5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5982D-59C9-49D9-801F-E923C0C85A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6F889-9F36-49EA-B26F-D724832B19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D795D-3FEC-4A9B-BBC2-1C4FAFBC00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84658-EAA2-48C1-B4DA-56906ADC28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44C15-407C-4391-96B9-551516E06F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2D91D-F5A1-4947-AB1A-947FAD513A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C1EC4-39D0-43DB-B76B-DCB381D257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F63EC-E894-4969-8BE2-FB81822611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43B03-6AC1-4A65-864B-68A0F615E4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D0B4B-0194-449E-946B-240DAB2C85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9B897-2B3B-44A3-9C03-A90EF355ED5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FDB49-4B13-4A5C-B265-06E0AA8F01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5FB9E-5139-4391-8FFD-DFD87E9E64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52465-1765-4F36-A9B9-85C7C1724E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37B26-FCA2-4E3E-A997-A5F93A8708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95078-9007-47F0-A28F-E4D38DED1C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E868E-A0D9-43C1-84F9-6688CD22D9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563C1-478D-4D65-BC1E-5289754535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F54ED-150E-49DC-8338-D779308C68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2ECB2-8E1D-4F36-8D8C-116CC1FA20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9EA4D-CA08-4284-8CF2-26E6AEB899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B8F2C-E0D1-41DD-B926-BBA8414C9E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05F52-BCFA-48BE-91DE-CD01A96183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CDF01-153B-4FA8-87A5-D669CFEF48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1EE82-9C60-4FB5-BDAC-B19C674C49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15AA0-A05B-4AAF-879C-EF28179772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0E276-3F9A-4B85-9AD3-8A15A5C662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84E9A-C0D8-4B8E-B6F0-DB37476F8D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5C3A3-98E9-4D34-8474-B2680E794E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20B44-10C5-4F3B-84D8-CEB6421F6B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47576-C13D-43B1-8897-988FD26F48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1811E-6FAC-4D95-927F-8F72CA3D0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1CF1F-6D07-4F1A-8AD4-D52EB60187E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689DC-2521-4B3F-8892-417ACA5777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1BD0C-E025-4B7E-BCE3-FF6F16547D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BB230-9D88-40A3-8F50-A7F0A574FF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ACC86-9DA7-4F99-BC72-B046C46DB0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D0B66-430D-4E17-AF79-3A279FE5B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3B233-B011-4A4F-A7B8-5C6ED8921A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467B5-D9F1-479F-B21E-4E9DC9AEDA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23E0E-E761-4D24-B299-9B36C66BC5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F28A-E1E5-401F-80B2-12FDDA8725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BA1B8-F30B-4E58-B855-D621D77758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E3EAF-BEB1-4D62-8366-5901015FCC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B1E6A-CDED-4607-BA1F-4AB77E71FD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88BD0-B5F8-423F-A431-61E69F44B4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A65DB-1190-477C-9C66-D9DFAB951E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692D6-78A1-4A5F-A63A-EC93CCF509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D52CD-7A5B-4C39-B524-75BA45CF66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584B-C29D-47B6-A801-626CA7B395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B9E29-8917-4CB4-AA26-8C0AD88FEA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D0BC5-8D8B-47EC-822B-1DCC0155D0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22FBB-78BB-4020-9B33-A1359FB2AC4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F387D-BAF1-4091-A2D7-4B81BDDC4E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5E540-142C-41B5-9DF3-48AD4E29C3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0B1D9-490C-409A-8E3C-D44F6F0EF9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8A458-C188-4B89-9FA3-9142E8467F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37D4-AAF7-4152-B1D3-C440C64193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6D194-158E-4CAA-A071-EC2DAB2D22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F7DA2-3592-4516-8640-1F803BECFF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74668-C61F-4610-8F10-2DE5A40AC1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13E3-E9D6-420A-B941-A21E48EC43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3A443-9684-4224-A6E7-CB99557D92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F7443-929F-4340-A1C3-C2C4B474CD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4A8F8-D555-44A6-9675-528F430043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B3FA-363C-41BE-B875-EA4C70A55B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C02EB-DA63-4364-966F-C45B539973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C9071-F9AD-46FC-871D-D819550C43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D3439-6C62-4D60-8CAC-42AF2EBBB4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B2A8E-A8FC-4737-AC1E-D83DD181AA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70FC3-80C2-48C4-8852-50817DA60F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DCAA-458B-4487-B3AD-03C55D36FC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AB67-F9BC-4DB4-89D9-E79DDADEC5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35674-E6DF-4BFB-A552-A0E8C6DEB4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3663-F196-4808-ACB8-B0E6C9B819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00751-65FB-46CE-8CE0-817A2EF747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57497-A2A2-4C0C-B903-A2AF695FB5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8CE9-E9ED-4A6C-A899-B599CAFB4A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D596C-C912-4A4D-AA80-B36BE78604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BF88C-52F6-4B6E-8E07-DB3AE690EE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BFE7E-BB7F-42B4-A429-620EBBAB07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4A108-22FE-45E1-81DB-76F8F848BF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D546F-102E-49A9-8562-9684436ACC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F4804-C569-4504-B50D-CAA7C9002E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3DF69-30F8-4288-B457-65339482F0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6E759-AA40-4188-AE76-80C6337BDE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5AE7-347D-41D0-9ACC-7237A25C92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31D0D-42DE-41AA-BEB5-309A91BA49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C2F06-3913-49A6-89E4-6D438814E1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A19D9-D39C-4720-9664-96F59D1DE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41214-AF5F-4A5E-BE26-A025F5E295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D0377-F5E0-4F36-BC2D-273D4F8CBF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34D43-C559-4560-80E3-DCF5E48C177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ABAF-856E-4937-8C20-56F139196D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BB20B-CF9B-4977-AC3A-DBD54EF612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734B7-4445-47EC-8E02-50117F96C4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71D86-DA58-4E13-AD98-54B3DE397B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187F-F6E9-4F4E-AD77-973CF729D8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2EFB-A926-46C3-9941-C3D73CF84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0E67-08C7-4305-83BE-25E1EABC70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D5A09-EB21-44BB-933E-E576110FA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54C41-890E-44D7-B8E3-31CDB64751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E2826-0702-4668-B44C-E70A7FCDBE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F26F-82DA-420B-B4BB-DEA543AD15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F516B-B3BF-43A9-8475-D93B369BBC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B0B2E-A6FC-4AD7-93CE-FA37CD76CB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E5EB4-536C-42E6-A3C3-6E561467D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7F478-1938-452A-80AD-2DE9D2B0AA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39C2D-0458-4EC8-AC30-EF3FBDBA8E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CC1F6-0171-480C-B4A1-690CB87FDE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7D50A-E73E-4B6F-9A96-111939ACB4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2DFBF-7AF4-4886-B1A1-BF853E6907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739C6-032F-4E00-9D39-D19A49A55E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BD424-2DF5-4AF2-8999-3EB6FEC8C8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AB69D-68C9-4830-9C68-DF830F0FBA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0E753-2080-4FE9-A275-F6AB7A6A3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E0BBC-E571-4F90-86B1-9A3C5FDE07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EBE27-B512-4D95-B6C1-850127A1C6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1D4C-6536-41E1-9136-81A6C03CC8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4F029-470F-44DA-A585-77A15FC260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7C21B-B8F5-4A3A-80DA-2ED4DBCA7B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DB201-F628-43B4-8D9A-801FAE7331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9FE906-CECC-4A57-BC04-49EC405A92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68BB-723E-4D34-8A35-C48FB05EE9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AC5D9-ADEC-4E91-893E-E24405A960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4D4CF-2528-4A19-9E9C-3F9A3AD607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7C28D-24BF-4AA9-A707-41A5BCF4FF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5A7B-6F79-4703-8152-2FCBE9B850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D1D14-75EE-4D3F-9DF4-0AD9DD590A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62057-3248-45C1-AC02-3CC8A0FDF9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D4F3A-3586-4C14-B33E-75DF413FDE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4B46E-E9BC-4167-B312-F2703C3B73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E96B-8DA8-4D6F-AFA2-5D07CF8809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9B973-B315-40EB-AC08-44B07448AC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2E1F-2359-439C-B0E5-3E0F554B23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DD8D2-D9BF-4AD4-9C43-0A80F25504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97D3E-4B8A-4B47-8142-CC2C95D6A1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CAB46-9A74-46AE-9150-A668970D82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7D75-11D0-46A9-8749-A7D1DB5F9A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0415F-924F-4D9F-956C-5053705E88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88138-D532-4F5A-B518-26761FC924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47DED-1167-4E5B-B981-4162826CDF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4C0F9-6D68-4CFF-8491-CC2E276461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10B6E-1A5F-4652-8158-2D1530C4B7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6D7EC-1655-4ACE-BEC2-3447E3DDA5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3D05-18EB-49B3-ADD7-C97DF991D9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D9DE9-91DB-4DAC-AB64-1511D9621F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D7A1E-0423-43AF-A909-60A509C60D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2560-4537-4A5C-8559-ABA7CE2B26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1E3DF-535F-43D2-A5B5-BBF60D709D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C882C-F605-41C9-9F69-AEA3E5EF41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C65B9-1A9B-4471-B518-9BBEA70EC6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1E24F-24FD-4195-AECE-39F1ADA2DB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75EB7-C0FA-4BAF-B2C4-58496716C7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7C2BD-2B8C-4F19-B279-CEF244C02A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8C192-860F-4E7E-B7BC-D4F3B250C4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30E7F-E941-4D9A-A057-AF6CCB5F09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21F4B-75B2-4276-A203-45722C24B3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EA2BD-C8B3-49EC-A8EF-12018F0D33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1CDD-EDA2-4188-9FD3-157D33730B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056EF-E567-4234-A9E9-E2BAF59CDD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76314-201A-4DBA-9075-54D020AF3D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393C2-A92E-4965-B67C-A0FAB5EE64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8B8EA-7246-40C0-BA56-FBB435D927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BCD80-664A-48AB-8995-F98F585238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9AA08-261B-4434-A3A6-EAA76F37F6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C0C04-FFCF-4E85-B672-5D299316AD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67366-80AE-4B49-8DDC-6C74F41EF7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1892-075B-448F-9BF4-5DEBFA4B98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960FF-BE09-4EE6-8CBF-DF0610C13F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AC5CA-7DFE-4F92-9309-F56FB26E9D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7D076-493A-43E3-8146-5CD92CC2A8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D3BBE-00A7-42A0-96B2-7DB4956CBE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077AA-7F27-4BC7-A19E-45608F18BB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D453C-4C9D-4A4F-99CF-217F38BEFE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1B588-26EC-4831-B58B-664A9486AB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5E405-E51B-46AE-BA6B-DF1DFF1C0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BD5AA-ECA0-40F3-B37D-894827FE2C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6EDF5-D8F9-454D-BF86-B228A7F328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89F5D-7493-447E-A83E-CBF1934AD0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1CF78-B8D5-4FA4-B19A-41D95D667F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A6EE0-6709-4541-BF76-4A6618ED34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7872E-7FE4-40F4-94F7-B0B4512CE5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0A579-4BA7-4BDE-899C-C277E889A6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79A58-DFB8-4CE2-9BDD-22A0840385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6904-582D-4E21-BA17-489CBB6616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89DF8-C468-4DA6-A913-BFC0A80C51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AFD0E-74F0-498D-8925-31E11E73EE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8C0205-5D6D-420A-82F8-4495452E58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E95E-0B14-42E3-B2C2-06F3BAB787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B9454-4118-4388-8B91-05B7BFDA0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D24CF-3409-421B-9A02-EF3953C8C7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7DA88-2E70-428D-8000-A99BECAED1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05BD1-F573-4459-9F35-9953844DE2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FA16-AB93-4010-B718-ED3F3CD133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48F89-C803-4D83-8CD3-9D6E43CA59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2F980-301D-4DB6-8D94-361CB00F7E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C7B1C-61F1-47AB-9436-A0A7417B83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0CCDC-E25E-44F1-8A64-6ED4BF715E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94F4-FDA7-4A55-A561-6DC0793BB5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FB155-F88A-4009-8B3B-D4272C787D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B9E9D-CE26-404E-984F-BCCC205B1A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684A-703C-4BB3-9E4C-BB51504EB1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B15F-D5B7-4CB9-9E18-1134017E67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58A9-F597-4E68-8077-5FC5B4D3D0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48D9C-1A55-435A-803E-450AF37466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DB96B-AD45-4EFB-929C-6CB173552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1E09A-DD34-479E-9B14-4B544FB3B9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09656-9638-46CE-93C9-490FFE4222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E38E-9E32-4CE3-83D8-29E56A57D5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DC87A-AFD7-4108-966E-F64CEC4C1C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75CFF-4520-456B-A981-E7DD623DD5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EC9F0-3593-498F-A644-ED66C25D23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27F0B-07D0-47F2-A7A9-1ABAE60DBF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A2278-9913-4894-9B9B-DF7EEC3C97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9B4A3-2E42-4919-9C72-F03DFA3874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BF569-9FFD-4528-8650-9A502DCF2F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C90C-93B4-43F1-AFB9-AC0745C801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7007C-220D-4F12-9249-B1AFF31AFA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513D-2679-40D3-A72B-99EFAF4433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32319-962F-4E61-8A4C-38F5DCA3E1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A7A39-0719-4C0F-AC0F-69437BE722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D7A01-E129-4A58-9FCF-68189AD92E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C9AB8-48FD-47BA-AD76-00C51780CF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B262E-B49B-4F7B-9A68-99567B6F29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86BCB-52EC-49F2-8B61-BE1E22579E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A1391-565F-40E1-B6D9-361C648232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466C6-8EFB-4067-A68C-8F5606C5D1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CF34D-9FD3-4E6D-9523-18DBA02AE8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4F68B-ACD7-4F82-9BF8-4E6732D176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F66FC-10AD-4145-BF5A-845EA6E521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ECA7-2CAC-4702-8DDA-4582A84AD8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6A4E0-568F-4821-870E-390956E178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56519-1151-4A3E-8F5E-5146D0AD83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9879F-2981-47E5-92CB-105068B237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7F1B6-2233-46B2-8086-398C3E5E12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3A244-D19E-4D5B-8C30-B178EA8E78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A3CD5-391E-4907-B7C1-13635CE18D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FB53D-EC65-42FE-8C1E-DD61383160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F32DD-7E4D-4ED7-83A3-2DE78760A8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26C40-56FD-4D62-952D-46F4A5BAE6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78A5F-5ADE-4CEC-B2E0-1D4B72C9FA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EE06-544A-4029-AF6B-36048A2FFA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9A85-D1FA-4792-ABCC-910C61548B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C28A7-58B2-4D69-A9EB-A829F3C402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92604-598B-476E-8C6C-9F5E63CD84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F12A2-0A75-450E-8083-A8CCE13DC4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AF668-09CD-4350-9BF7-289853236C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DCCC8-8498-48B3-A9EE-53EB573843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1851-FA13-4064-A7CA-A260F1DD44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68A83-A819-4900-8EF4-637513B04C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5E771-3874-4FC5-BE98-3CCB9010ED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67FF9-0BE5-4E85-B151-928518B10B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E2BF5-C757-4472-A8D5-AA8C42B98D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43DEF-9971-4D5A-BE17-3CB0B7745E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21380-6AFA-42B9-AB5A-9D1CC545D4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73F4-43CB-4156-BA64-789B7F3A07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F2A071-A8A0-4787-BF5A-25B7C9F40E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8BF48-3A40-43ED-BBA2-8630F348B5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4008-E3F7-4CC7-874B-99E4C35711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FC52C-C3CA-4448-8626-68C5BACD18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FFEA4-E05B-477D-8540-9ABE540627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9A46D-B34F-43EC-8669-08E2440BB8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6B5CD-FE85-41F7-82CE-03A87E1395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ACD8A-2E42-44E3-80CD-D24469C796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33A5B-76E8-4AAF-83DE-4DE318227B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D3C6D-E7C7-4B65-8B7A-48368163BC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BDCCC-A76D-48A4-AD13-845A188F17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76EC6-423C-4CE4-AA80-EF2616F8B6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C9795-854E-4F0D-9C73-4E35304B6E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F3AE5-26F9-486A-9A9C-0C86D382B1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529A3-F89E-470C-A9AA-C6780270A1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DD33D-7D29-4ED3-AC0E-903DA38757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A8E4A-0E57-4804-B071-4A2E04CE3F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6012A-BEF6-4A9E-A0DD-5962DFD3DC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BCBF-39F1-4A31-909D-EF16B441E2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EB91-32FE-4101-9BD3-28F4CA7E6A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43594-BD87-4D8A-AA2F-D84D3B8DB6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4DE8E-5959-4A57-BB0D-A63957ADA8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20906-FD00-44E4-97B0-214338A0D9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8395-2BA1-4BB8-BF17-29FF576B4F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AC100-9751-4DDF-93F3-C8BD9151B2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A0D1-6087-4CD2-9359-C6824D8AD6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6E512-2295-44C9-8460-3D582FC6AB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BA62C-50A9-48AF-9CA1-45E69A5D644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21DA3-80E6-4B10-8374-ACF40F4CB1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A64ED-24F0-4E8C-A660-D5F84ABE05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B0E09-F254-403D-B1FB-D0C9EF73F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5759F-A423-43B1-8EAA-89BF2A694B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26CD0-B765-4833-B3A1-2D6C176F5E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E722A-C5A6-445B-AC92-779F6705C3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DDC5E-AA57-471D-A6D0-F9EDE8DDDE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2C320CD5-6A83-4AD2-A8D2-E78303580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4</xdr:col>
      <xdr:colOff>110092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F7789-34B8-4B30-8135-74D85C925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8539" cy="1755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309565</xdr:rowOff>
    </xdr:from>
    <xdr:to>
      <xdr:col>3</xdr:col>
      <xdr:colOff>338827</xdr:colOff>
      <xdr:row>5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B50B85-6804-4D25-A71E-010081DF3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85725" y="671515"/>
          <a:ext cx="4434577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7292-3954-4712-B490-B55AAE3E9535}">
  <sheetPr>
    <tabColor rgb="FFFFFF00"/>
  </sheetPr>
  <dimension ref="A1:O348"/>
  <sheetViews>
    <sheetView tabSelected="1" topLeftCell="A340" workbookViewId="0">
      <selection activeCell="C16" sqref="C16"/>
    </sheetView>
  </sheetViews>
  <sheetFormatPr baseColWidth="10" defaultColWidth="11" defaultRowHeight="15"/>
  <cols>
    <col min="1" max="1" width="6.85546875" customWidth="1"/>
    <col min="2" max="2" width="19.7109375" customWidth="1"/>
    <col min="3" max="3" width="37" customWidth="1"/>
    <col min="4" max="4" width="35" customWidth="1"/>
    <col min="5" max="9" width="18.28515625" customWidth="1"/>
    <col min="10" max="10" width="43.7109375" customWidth="1"/>
    <col min="11" max="11" width="15.5703125" customWidth="1"/>
    <col min="12" max="12" width="17.85546875" customWidth="1"/>
    <col min="13" max="13" width="17.42578125" customWidth="1"/>
    <col min="14" max="14" width="19" customWidth="1"/>
  </cols>
  <sheetData>
    <row r="1" spans="1:15" s="21" customFormat="1" ht="30.75" customHeight="1">
      <c r="A1" s="101"/>
      <c r="B1" s="101"/>
      <c r="C1" s="101"/>
      <c r="D1" s="101"/>
      <c r="E1" s="99" t="s">
        <v>1847</v>
      </c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21" customFormat="1" ht="30.75" customHeight="1">
      <c r="A2" s="101"/>
      <c r="B2" s="101"/>
      <c r="C2" s="101"/>
      <c r="D2" s="101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1" customFormat="1" ht="30.75" customHeight="1">
      <c r="A3" s="101"/>
      <c r="B3" s="101"/>
      <c r="C3" s="101"/>
      <c r="D3" s="101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s="21" customFormat="1" ht="30.75" customHeight="1">
      <c r="A4" s="101"/>
      <c r="B4" s="101"/>
      <c r="C4" s="101"/>
      <c r="D4" s="101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s="21" customFormat="1" ht="30.75" customHeight="1">
      <c r="A5" s="101"/>
      <c r="B5" s="101"/>
      <c r="C5" s="101"/>
      <c r="D5" s="101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s="21" customFormat="1" ht="18.75" customHeight="1" thickBot="1">
      <c r="A6" s="156"/>
      <c r="B6" s="156"/>
      <c r="C6" s="156"/>
      <c r="D6" s="156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1:15" s="21" customFormat="1" ht="30.75" customHeight="1">
      <c r="A7" s="93" t="s">
        <v>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1:15" s="21" customFormat="1" ht="3" customHeight="1" thickBot="1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</row>
    <row r="9" spans="1:15" s="21" customFormat="1" ht="30.75" customHeight="1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5" s="2" customFormat="1" ht="48.75" customHeight="1">
      <c r="A10" s="86" t="s">
        <v>1</v>
      </c>
      <c r="B10" s="87" t="s">
        <v>2</v>
      </c>
      <c r="C10" s="86" t="s">
        <v>3</v>
      </c>
      <c r="D10" s="88" t="s">
        <v>4</v>
      </c>
      <c r="E10" s="89" t="s">
        <v>5</v>
      </c>
      <c r="F10" s="89" t="s">
        <v>6</v>
      </c>
      <c r="G10" s="87" t="s">
        <v>7</v>
      </c>
      <c r="H10" s="89" t="s">
        <v>8</v>
      </c>
      <c r="I10" s="89" t="s">
        <v>9</v>
      </c>
      <c r="J10" s="89" t="s">
        <v>10</v>
      </c>
      <c r="K10" s="89" t="s">
        <v>11</v>
      </c>
      <c r="L10" s="89" t="s">
        <v>12</v>
      </c>
      <c r="M10" s="89" t="s">
        <v>13</v>
      </c>
      <c r="N10" s="87" t="s">
        <v>14</v>
      </c>
      <c r="O10" s="90" t="s">
        <v>15</v>
      </c>
    </row>
    <row r="11" spans="1:15" s="1" customFormat="1" ht="33.75" customHeight="1">
      <c r="A11" s="3">
        <v>1</v>
      </c>
      <c r="B11" s="78" t="s">
        <v>16</v>
      </c>
      <c r="C11" s="3" t="s">
        <v>17</v>
      </c>
      <c r="D11" s="3" t="s">
        <v>18</v>
      </c>
      <c r="E11" s="4">
        <v>17500</v>
      </c>
      <c r="F11" s="4">
        <v>6000</v>
      </c>
      <c r="G11" s="4">
        <v>0</v>
      </c>
      <c r="H11" s="4">
        <v>4500</v>
      </c>
      <c r="I11" s="4"/>
      <c r="J11" s="4">
        <v>375</v>
      </c>
      <c r="K11" s="4">
        <v>250</v>
      </c>
      <c r="L11" s="4">
        <v>12000</v>
      </c>
      <c r="M11" s="5">
        <f t="shared" ref="M11:M55" si="0">SUM(E11:L11)</f>
        <v>40625</v>
      </c>
      <c r="N11" s="3" t="s">
        <v>19</v>
      </c>
      <c r="O11" s="148" t="s">
        <v>19</v>
      </c>
    </row>
    <row r="12" spans="1:15" s="1" customFormat="1" ht="33.75" customHeight="1">
      <c r="A12" s="3">
        <v>2</v>
      </c>
      <c r="B12" s="78" t="s">
        <v>16</v>
      </c>
      <c r="C12" s="3" t="s">
        <v>20</v>
      </c>
      <c r="D12" s="3" t="s">
        <v>21</v>
      </c>
      <c r="E12" s="4">
        <v>12773</v>
      </c>
      <c r="F12" s="4">
        <v>6000</v>
      </c>
      <c r="G12" s="4">
        <v>0</v>
      </c>
      <c r="H12" s="4">
        <v>4000</v>
      </c>
      <c r="I12" s="4"/>
      <c r="J12" s="4">
        <v>375</v>
      </c>
      <c r="K12" s="4">
        <v>250</v>
      </c>
      <c r="L12" s="4">
        <v>12000</v>
      </c>
      <c r="M12" s="5">
        <f t="shared" si="0"/>
        <v>35398</v>
      </c>
      <c r="N12" s="3" t="s">
        <v>19</v>
      </c>
      <c r="O12" s="148"/>
    </row>
    <row r="13" spans="1:15" s="1" customFormat="1" ht="33.75" customHeight="1">
      <c r="A13" s="3">
        <v>3</v>
      </c>
      <c r="B13" s="78" t="s">
        <v>16</v>
      </c>
      <c r="C13" s="3" t="s">
        <v>22</v>
      </c>
      <c r="D13" s="3" t="s">
        <v>23</v>
      </c>
      <c r="E13" s="4">
        <v>3295</v>
      </c>
      <c r="F13" s="4">
        <v>0</v>
      </c>
      <c r="G13" s="4">
        <v>0</v>
      </c>
      <c r="H13" s="4">
        <v>2000</v>
      </c>
      <c r="I13" s="4"/>
      <c r="J13" s="4">
        <v>0</v>
      </c>
      <c r="K13" s="4">
        <v>250</v>
      </c>
      <c r="L13" s="80">
        <v>0</v>
      </c>
      <c r="M13" s="5">
        <f t="shared" si="0"/>
        <v>5545</v>
      </c>
      <c r="N13" s="3" t="s">
        <v>19</v>
      </c>
      <c r="O13" s="148" t="s">
        <v>19</v>
      </c>
    </row>
    <row r="14" spans="1:15" s="1" customFormat="1" ht="33.75" customHeight="1">
      <c r="A14" s="3">
        <v>4</v>
      </c>
      <c r="B14" s="78" t="s">
        <v>16</v>
      </c>
      <c r="C14" s="3" t="s">
        <v>24</v>
      </c>
      <c r="D14" s="3" t="s">
        <v>23</v>
      </c>
      <c r="E14" s="4">
        <v>3295</v>
      </c>
      <c r="F14" s="4">
        <v>0</v>
      </c>
      <c r="G14" s="4">
        <v>0</v>
      </c>
      <c r="H14" s="4">
        <v>2000</v>
      </c>
      <c r="I14" s="4"/>
      <c r="J14" s="4">
        <v>0</v>
      </c>
      <c r="K14" s="4">
        <v>250</v>
      </c>
      <c r="L14" s="80">
        <v>0</v>
      </c>
      <c r="M14" s="5">
        <f t="shared" si="0"/>
        <v>5545</v>
      </c>
      <c r="N14" s="3" t="s">
        <v>19</v>
      </c>
      <c r="O14" s="148" t="s">
        <v>19</v>
      </c>
    </row>
    <row r="15" spans="1:15" s="1" customFormat="1" ht="33.75" customHeight="1">
      <c r="A15" s="3">
        <v>5</v>
      </c>
      <c r="B15" s="78" t="s">
        <v>16</v>
      </c>
      <c r="C15" s="3" t="s">
        <v>25</v>
      </c>
      <c r="D15" s="3" t="s">
        <v>26</v>
      </c>
      <c r="E15" s="4">
        <v>6759</v>
      </c>
      <c r="F15" s="4">
        <v>0</v>
      </c>
      <c r="G15" s="4">
        <v>0</v>
      </c>
      <c r="H15" s="4">
        <v>3800</v>
      </c>
      <c r="I15" s="4"/>
      <c r="J15" s="4">
        <v>375</v>
      </c>
      <c r="K15" s="4">
        <v>250</v>
      </c>
      <c r="L15" s="80">
        <v>0</v>
      </c>
      <c r="M15" s="5">
        <f t="shared" si="0"/>
        <v>11184</v>
      </c>
      <c r="N15" s="3" t="s">
        <v>19</v>
      </c>
      <c r="O15" s="148" t="s">
        <v>19</v>
      </c>
    </row>
    <row r="16" spans="1:15" s="1" customFormat="1" ht="33.75" customHeight="1">
      <c r="A16" s="3">
        <v>6</v>
      </c>
      <c r="B16" s="78" t="s">
        <v>16</v>
      </c>
      <c r="C16" s="3" t="s">
        <v>27</v>
      </c>
      <c r="D16" s="3" t="s">
        <v>28</v>
      </c>
      <c r="E16" s="4">
        <v>1460</v>
      </c>
      <c r="F16" s="4">
        <v>0</v>
      </c>
      <c r="G16" s="4">
        <v>35</v>
      </c>
      <c r="H16" s="4">
        <v>2000</v>
      </c>
      <c r="I16" s="4"/>
      <c r="J16" s="4">
        <v>0</v>
      </c>
      <c r="K16" s="4">
        <v>250</v>
      </c>
      <c r="L16" s="80">
        <v>0</v>
      </c>
      <c r="M16" s="5">
        <f t="shared" si="0"/>
        <v>3745</v>
      </c>
      <c r="N16" s="3" t="s">
        <v>19</v>
      </c>
      <c r="O16" s="148" t="s">
        <v>19</v>
      </c>
    </row>
    <row r="17" spans="1:15" s="1" customFormat="1" ht="33.75" customHeight="1">
      <c r="A17" s="3">
        <v>7</v>
      </c>
      <c r="B17" s="78" t="s">
        <v>16</v>
      </c>
      <c r="C17" s="3" t="s">
        <v>29</v>
      </c>
      <c r="D17" s="3" t="s">
        <v>30</v>
      </c>
      <c r="E17" s="4">
        <v>10261</v>
      </c>
      <c r="F17" s="4">
        <v>0</v>
      </c>
      <c r="G17" s="4">
        <v>0</v>
      </c>
      <c r="H17" s="4">
        <v>4000</v>
      </c>
      <c r="I17" s="4"/>
      <c r="J17" s="4">
        <v>375</v>
      </c>
      <c r="K17" s="4">
        <v>250</v>
      </c>
      <c r="L17" s="80">
        <v>0</v>
      </c>
      <c r="M17" s="5">
        <f t="shared" si="0"/>
        <v>14886</v>
      </c>
      <c r="N17" s="3" t="s">
        <v>19</v>
      </c>
      <c r="O17" s="148" t="s">
        <v>19</v>
      </c>
    </row>
    <row r="18" spans="1:15" s="1" customFormat="1" ht="33.75" customHeight="1">
      <c r="A18" s="3">
        <v>8</v>
      </c>
      <c r="B18" s="78" t="s">
        <v>16</v>
      </c>
      <c r="C18" s="3" t="s">
        <v>31</v>
      </c>
      <c r="D18" s="3" t="s">
        <v>26</v>
      </c>
      <c r="E18" s="4">
        <v>6759</v>
      </c>
      <c r="F18" s="4">
        <v>0</v>
      </c>
      <c r="G18" s="4">
        <v>0</v>
      </c>
      <c r="H18" s="4">
        <v>3800</v>
      </c>
      <c r="I18" s="4"/>
      <c r="J18" s="4">
        <v>375</v>
      </c>
      <c r="K18" s="4">
        <v>250</v>
      </c>
      <c r="L18" s="80">
        <v>0</v>
      </c>
      <c r="M18" s="5">
        <f t="shared" si="0"/>
        <v>11184</v>
      </c>
      <c r="N18" s="3" t="s">
        <v>19</v>
      </c>
      <c r="O18" s="148" t="s">
        <v>19</v>
      </c>
    </row>
    <row r="19" spans="1:15" s="1" customFormat="1" ht="33.75" customHeight="1">
      <c r="A19" s="3">
        <v>9</v>
      </c>
      <c r="B19" s="78" t="s">
        <v>16</v>
      </c>
      <c r="C19" s="3" t="s">
        <v>32</v>
      </c>
      <c r="D19" s="3" t="s">
        <v>33</v>
      </c>
      <c r="E19" s="4">
        <v>5835</v>
      </c>
      <c r="F19" s="4">
        <v>0</v>
      </c>
      <c r="G19" s="4">
        <v>0</v>
      </c>
      <c r="H19" s="4">
        <v>3800</v>
      </c>
      <c r="I19" s="4"/>
      <c r="J19" s="4">
        <v>375</v>
      </c>
      <c r="K19" s="4">
        <v>250</v>
      </c>
      <c r="L19" s="80">
        <v>0</v>
      </c>
      <c r="M19" s="5">
        <f t="shared" si="0"/>
        <v>10260</v>
      </c>
      <c r="N19" s="3" t="s">
        <v>19</v>
      </c>
      <c r="O19" s="148" t="s">
        <v>19</v>
      </c>
    </row>
    <row r="20" spans="1:15" s="1" customFormat="1" ht="33.75" customHeight="1">
      <c r="A20" s="3">
        <v>10</v>
      </c>
      <c r="B20" s="78" t="s">
        <v>16</v>
      </c>
      <c r="C20" s="3" t="s">
        <v>34</v>
      </c>
      <c r="D20" s="3" t="s">
        <v>28</v>
      </c>
      <c r="E20" s="4">
        <v>1460</v>
      </c>
      <c r="F20" s="4">
        <v>0</v>
      </c>
      <c r="G20" s="4">
        <v>35</v>
      </c>
      <c r="H20" s="4">
        <v>2000</v>
      </c>
      <c r="I20" s="4"/>
      <c r="J20" s="4">
        <v>0</v>
      </c>
      <c r="K20" s="4">
        <v>250</v>
      </c>
      <c r="L20" s="80">
        <v>0</v>
      </c>
      <c r="M20" s="5">
        <f t="shared" si="0"/>
        <v>3745</v>
      </c>
      <c r="N20" s="3" t="s">
        <v>19</v>
      </c>
      <c r="O20" s="148" t="s">
        <v>19</v>
      </c>
    </row>
    <row r="21" spans="1:15" s="1" customFormat="1" ht="33.75" customHeight="1">
      <c r="A21" s="3">
        <v>11</v>
      </c>
      <c r="B21" s="78" t="s">
        <v>16</v>
      </c>
      <c r="C21" s="3" t="s">
        <v>35</v>
      </c>
      <c r="D21" s="3" t="s">
        <v>28</v>
      </c>
      <c r="E21" s="4">
        <v>1460</v>
      </c>
      <c r="F21" s="4">
        <v>0</v>
      </c>
      <c r="G21" s="4">
        <v>35</v>
      </c>
      <c r="H21" s="4">
        <v>2000</v>
      </c>
      <c r="I21" s="4"/>
      <c r="J21" s="4">
        <v>0</v>
      </c>
      <c r="K21" s="4">
        <v>250</v>
      </c>
      <c r="L21" s="80">
        <v>0</v>
      </c>
      <c r="M21" s="5">
        <f t="shared" si="0"/>
        <v>3745</v>
      </c>
      <c r="N21" s="3" t="s">
        <v>19</v>
      </c>
      <c r="O21" s="148" t="s">
        <v>19</v>
      </c>
    </row>
    <row r="22" spans="1:15" s="1" customFormat="1" ht="33.75" customHeight="1">
      <c r="A22" s="3">
        <v>12</v>
      </c>
      <c r="B22" s="78" t="s">
        <v>16</v>
      </c>
      <c r="C22" s="3" t="s">
        <v>36</v>
      </c>
      <c r="D22" s="3" t="s">
        <v>33</v>
      </c>
      <c r="E22" s="4">
        <v>5835</v>
      </c>
      <c r="F22" s="4">
        <v>0</v>
      </c>
      <c r="G22" s="4">
        <v>0</v>
      </c>
      <c r="H22" s="4">
        <v>3800</v>
      </c>
      <c r="I22" s="4"/>
      <c r="J22" s="4">
        <v>375</v>
      </c>
      <c r="K22" s="4">
        <v>250</v>
      </c>
      <c r="L22" s="80">
        <v>0</v>
      </c>
      <c r="M22" s="5">
        <f t="shared" si="0"/>
        <v>10260</v>
      </c>
      <c r="N22" s="3" t="s">
        <v>19</v>
      </c>
      <c r="O22" s="148" t="s">
        <v>19</v>
      </c>
    </row>
    <row r="23" spans="1:15" s="2" customFormat="1" ht="31.5" customHeight="1">
      <c r="A23" s="3">
        <v>13</v>
      </c>
      <c r="B23" s="78" t="s">
        <v>16</v>
      </c>
      <c r="C23" s="3" t="s">
        <v>37</v>
      </c>
      <c r="D23" s="3" t="s">
        <v>33</v>
      </c>
      <c r="E23" s="4">
        <v>5835</v>
      </c>
      <c r="F23" s="4">
        <v>0</v>
      </c>
      <c r="G23" s="4">
        <v>0</v>
      </c>
      <c r="H23" s="4">
        <v>3800</v>
      </c>
      <c r="I23" s="4">
        <v>0</v>
      </c>
      <c r="J23" s="4">
        <v>0</v>
      </c>
      <c r="K23" s="4">
        <v>250</v>
      </c>
      <c r="L23" s="80">
        <v>0</v>
      </c>
      <c r="M23" s="5">
        <f t="shared" si="0"/>
        <v>9885</v>
      </c>
      <c r="N23" s="3" t="s">
        <v>19</v>
      </c>
      <c r="O23" s="148" t="s">
        <v>19</v>
      </c>
    </row>
    <row r="24" spans="1:15" s="1" customFormat="1" ht="33.75" customHeight="1">
      <c r="A24" s="3">
        <v>14</v>
      </c>
      <c r="B24" s="78" t="s">
        <v>16</v>
      </c>
      <c r="C24" s="3" t="s">
        <v>38</v>
      </c>
      <c r="D24" s="3" t="s">
        <v>39</v>
      </c>
      <c r="E24" s="4">
        <v>2441</v>
      </c>
      <c r="F24" s="4">
        <v>0</v>
      </c>
      <c r="G24" s="4">
        <v>35</v>
      </c>
      <c r="H24" s="4">
        <v>2400</v>
      </c>
      <c r="I24" s="4"/>
      <c r="J24" s="4">
        <v>0</v>
      </c>
      <c r="K24" s="4">
        <v>250</v>
      </c>
      <c r="L24" s="80">
        <v>0</v>
      </c>
      <c r="M24" s="5">
        <f t="shared" si="0"/>
        <v>5126</v>
      </c>
      <c r="N24" s="3" t="s">
        <v>19</v>
      </c>
      <c r="O24" s="148" t="s">
        <v>19</v>
      </c>
    </row>
    <row r="25" spans="1:15" s="1" customFormat="1" ht="33.75" customHeight="1">
      <c r="A25" s="3">
        <v>15</v>
      </c>
      <c r="B25" s="78" t="s">
        <v>16</v>
      </c>
      <c r="C25" s="3" t="s">
        <v>40</v>
      </c>
      <c r="D25" s="3" t="s">
        <v>30</v>
      </c>
      <c r="E25" s="4">
        <v>10261</v>
      </c>
      <c r="F25" s="4">
        <v>0</v>
      </c>
      <c r="G25" s="4">
        <v>0</v>
      </c>
      <c r="H25" s="4">
        <v>4000</v>
      </c>
      <c r="I25" s="4"/>
      <c r="J25" s="4">
        <v>375</v>
      </c>
      <c r="K25" s="4">
        <v>250</v>
      </c>
      <c r="L25" s="80">
        <v>0</v>
      </c>
      <c r="M25" s="5">
        <f t="shared" si="0"/>
        <v>14886</v>
      </c>
      <c r="N25" s="3" t="s">
        <v>19</v>
      </c>
      <c r="O25" s="148" t="s">
        <v>19</v>
      </c>
    </row>
    <row r="26" spans="1:15" s="1" customFormat="1" ht="33.75" customHeight="1">
      <c r="A26" s="3">
        <v>16</v>
      </c>
      <c r="B26" s="78" t="s">
        <v>16</v>
      </c>
      <c r="C26" s="81" t="s">
        <v>41</v>
      </c>
      <c r="D26" s="3" t="s">
        <v>39</v>
      </c>
      <c r="E26" s="4">
        <f>8216</f>
        <v>8216</v>
      </c>
      <c r="F26" s="4">
        <v>0</v>
      </c>
      <c r="G26" s="4"/>
      <c r="H26" s="4">
        <f>4000</f>
        <v>4000</v>
      </c>
      <c r="I26" s="4"/>
      <c r="J26" s="4">
        <f>375</f>
        <v>375</v>
      </c>
      <c r="K26" s="4">
        <f>250</f>
        <v>250</v>
      </c>
      <c r="L26" s="80">
        <v>0</v>
      </c>
      <c r="M26" s="5">
        <f t="shared" si="0"/>
        <v>12841</v>
      </c>
      <c r="N26" s="3" t="s">
        <v>42</v>
      </c>
      <c r="O26" s="148" t="s">
        <v>19</v>
      </c>
    </row>
    <row r="27" spans="1:15" s="1" customFormat="1" ht="33.75" customHeight="1">
      <c r="A27" s="3">
        <v>17</v>
      </c>
      <c r="B27" s="78" t="s">
        <v>16</v>
      </c>
      <c r="C27" s="3" t="s">
        <v>43</v>
      </c>
      <c r="D27" s="3" t="s">
        <v>33</v>
      </c>
      <c r="E27" s="4">
        <v>5835</v>
      </c>
      <c r="F27" s="4">
        <v>0</v>
      </c>
      <c r="G27" s="4">
        <v>0</v>
      </c>
      <c r="H27" s="4">
        <v>3800</v>
      </c>
      <c r="I27" s="4"/>
      <c r="J27" s="4">
        <v>375</v>
      </c>
      <c r="K27" s="4">
        <v>250</v>
      </c>
      <c r="L27" s="80">
        <v>0</v>
      </c>
      <c r="M27" s="5">
        <f t="shared" si="0"/>
        <v>10260</v>
      </c>
      <c r="N27" s="3" t="s">
        <v>19</v>
      </c>
      <c r="O27" s="148" t="s">
        <v>19</v>
      </c>
    </row>
    <row r="28" spans="1:15" s="1" customFormat="1" ht="33.75" customHeight="1">
      <c r="A28" s="3">
        <v>18</v>
      </c>
      <c r="B28" s="78" t="s">
        <v>16</v>
      </c>
      <c r="C28" s="3" t="s">
        <v>44</v>
      </c>
      <c r="D28" s="3" t="s">
        <v>45</v>
      </c>
      <c r="E28" s="4">
        <v>10261</v>
      </c>
      <c r="F28" s="4">
        <v>0</v>
      </c>
      <c r="G28" s="4">
        <v>0</v>
      </c>
      <c r="H28" s="4">
        <v>4000</v>
      </c>
      <c r="I28" s="4"/>
      <c r="J28" s="4">
        <v>375</v>
      </c>
      <c r="K28" s="4">
        <v>250</v>
      </c>
      <c r="L28" s="80">
        <v>0</v>
      </c>
      <c r="M28" s="5">
        <f t="shared" si="0"/>
        <v>14886</v>
      </c>
      <c r="N28" s="3" t="s">
        <v>19</v>
      </c>
      <c r="O28" s="148" t="s">
        <v>19</v>
      </c>
    </row>
    <row r="29" spans="1:15" s="1" customFormat="1" ht="33.75" customHeight="1">
      <c r="A29" s="3">
        <v>19</v>
      </c>
      <c r="B29" s="78" t="s">
        <v>16</v>
      </c>
      <c r="C29" s="3" t="s">
        <v>46</v>
      </c>
      <c r="D29" s="3" t="s">
        <v>33</v>
      </c>
      <c r="E29" s="4">
        <v>5835</v>
      </c>
      <c r="F29" s="4">
        <v>0</v>
      </c>
      <c r="G29" s="4">
        <v>0</v>
      </c>
      <c r="H29" s="4">
        <v>3800</v>
      </c>
      <c r="I29" s="4"/>
      <c r="J29" s="4">
        <v>375</v>
      </c>
      <c r="K29" s="4">
        <v>250</v>
      </c>
      <c r="L29" s="80">
        <v>0</v>
      </c>
      <c r="M29" s="5">
        <f t="shared" si="0"/>
        <v>10260</v>
      </c>
      <c r="N29" s="3" t="s">
        <v>19</v>
      </c>
      <c r="O29" s="148">
        <v>956</v>
      </c>
    </row>
    <row r="30" spans="1:15" s="1" customFormat="1" ht="33.75" customHeight="1">
      <c r="A30" s="3">
        <v>20</v>
      </c>
      <c r="B30" s="78" t="s">
        <v>16</v>
      </c>
      <c r="C30" s="3" t="s">
        <v>47</v>
      </c>
      <c r="D30" s="3" t="s">
        <v>45</v>
      </c>
      <c r="E30" s="4">
        <v>10261</v>
      </c>
      <c r="F30" s="4">
        <v>0</v>
      </c>
      <c r="G30" s="4">
        <v>0</v>
      </c>
      <c r="H30" s="4">
        <v>4000</v>
      </c>
      <c r="I30" s="4"/>
      <c r="J30" s="4">
        <v>375</v>
      </c>
      <c r="K30" s="4">
        <v>250</v>
      </c>
      <c r="L30" s="80">
        <v>0</v>
      </c>
      <c r="M30" s="5">
        <f t="shared" si="0"/>
        <v>14886</v>
      </c>
      <c r="N30" s="3" t="s">
        <v>19</v>
      </c>
      <c r="O30" s="148" t="s">
        <v>19</v>
      </c>
    </row>
    <row r="31" spans="1:15" s="1" customFormat="1" ht="33.75" customHeight="1">
      <c r="A31" s="3">
        <v>21</v>
      </c>
      <c r="B31" s="78" t="s">
        <v>16</v>
      </c>
      <c r="C31" s="3" t="s">
        <v>48</v>
      </c>
      <c r="D31" s="3" t="s">
        <v>33</v>
      </c>
      <c r="E31" s="4">
        <v>5835</v>
      </c>
      <c r="F31" s="4">
        <v>0</v>
      </c>
      <c r="G31" s="4">
        <v>0</v>
      </c>
      <c r="H31" s="4">
        <v>3800</v>
      </c>
      <c r="I31" s="4"/>
      <c r="J31" s="4">
        <v>375</v>
      </c>
      <c r="K31" s="4">
        <v>250</v>
      </c>
      <c r="L31" s="80">
        <v>0</v>
      </c>
      <c r="M31" s="5">
        <f t="shared" si="0"/>
        <v>10260</v>
      </c>
      <c r="N31" s="3" t="s">
        <v>19</v>
      </c>
      <c r="O31" s="148" t="s">
        <v>19</v>
      </c>
    </row>
    <row r="32" spans="1:15" s="1" customFormat="1" ht="33.75" customHeight="1">
      <c r="A32" s="3">
        <v>22</v>
      </c>
      <c r="B32" s="78" t="s">
        <v>16</v>
      </c>
      <c r="C32" s="3" t="s">
        <v>49</v>
      </c>
      <c r="D32" s="3" t="s">
        <v>50</v>
      </c>
      <c r="E32" s="4">
        <v>3757</v>
      </c>
      <c r="F32" s="4">
        <v>0</v>
      </c>
      <c r="G32" s="4">
        <v>0</v>
      </c>
      <c r="H32" s="4">
        <v>3000</v>
      </c>
      <c r="I32" s="4"/>
      <c r="J32" s="4">
        <v>0</v>
      </c>
      <c r="K32" s="4">
        <v>250</v>
      </c>
      <c r="L32" s="80">
        <v>0</v>
      </c>
      <c r="M32" s="5">
        <f t="shared" si="0"/>
        <v>7007</v>
      </c>
      <c r="N32" s="3" t="s">
        <v>19</v>
      </c>
      <c r="O32" s="148" t="s">
        <v>19</v>
      </c>
    </row>
    <row r="33" spans="1:15" s="1" customFormat="1" ht="33.75" customHeight="1">
      <c r="A33" s="3">
        <v>23</v>
      </c>
      <c r="B33" s="78" t="s">
        <v>16</v>
      </c>
      <c r="C33" s="3" t="s">
        <v>51</v>
      </c>
      <c r="D33" s="3" t="s">
        <v>52</v>
      </c>
      <c r="E33" s="4">
        <v>1682</v>
      </c>
      <c r="F33" s="4">
        <v>0</v>
      </c>
      <c r="G33" s="4">
        <v>35</v>
      </c>
      <c r="H33" s="4">
        <v>2000</v>
      </c>
      <c r="I33" s="4"/>
      <c r="J33" s="4">
        <v>0</v>
      </c>
      <c r="K33" s="4">
        <v>250</v>
      </c>
      <c r="L33" s="80">
        <v>0</v>
      </c>
      <c r="M33" s="5">
        <f t="shared" si="0"/>
        <v>3967</v>
      </c>
      <c r="N33" s="3" t="s">
        <v>19</v>
      </c>
      <c r="O33" s="148" t="s">
        <v>19</v>
      </c>
    </row>
    <row r="34" spans="1:15" s="1" customFormat="1" ht="33.75" customHeight="1">
      <c r="A34" s="3">
        <v>24</v>
      </c>
      <c r="B34" s="78" t="s">
        <v>16</v>
      </c>
      <c r="C34" s="3" t="s">
        <v>53</v>
      </c>
      <c r="D34" s="3" t="s">
        <v>28</v>
      </c>
      <c r="E34" s="4">
        <v>1460</v>
      </c>
      <c r="F34" s="4">
        <v>0</v>
      </c>
      <c r="G34" s="4">
        <v>35</v>
      </c>
      <c r="H34" s="4">
        <v>2000</v>
      </c>
      <c r="I34" s="4"/>
      <c r="J34" s="4">
        <v>0</v>
      </c>
      <c r="K34" s="4">
        <v>250</v>
      </c>
      <c r="L34" s="80">
        <v>0</v>
      </c>
      <c r="M34" s="5">
        <f t="shared" si="0"/>
        <v>3745</v>
      </c>
      <c r="N34" s="3" t="s">
        <v>19</v>
      </c>
      <c r="O34" s="148" t="s">
        <v>19</v>
      </c>
    </row>
    <row r="35" spans="1:15" s="1" customFormat="1" ht="33.75" customHeight="1">
      <c r="A35" s="3">
        <v>25</v>
      </c>
      <c r="B35" s="78" t="s">
        <v>16</v>
      </c>
      <c r="C35" s="3" t="s">
        <v>54</v>
      </c>
      <c r="D35" s="3" t="s">
        <v>26</v>
      </c>
      <c r="E35" s="4">
        <v>6759</v>
      </c>
      <c r="F35" s="4">
        <v>0</v>
      </c>
      <c r="G35" s="4">
        <v>0</v>
      </c>
      <c r="H35" s="4">
        <v>3800</v>
      </c>
      <c r="I35" s="4"/>
      <c r="J35" s="4">
        <v>375</v>
      </c>
      <c r="K35" s="4">
        <v>250</v>
      </c>
      <c r="L35" s="80">
        <v>0</v>
      </c>
      <c r="M35" s="5">
        <f t="shared" si="0"/>
        <v>11184</v>
      </c>
      <c r="N35" s="3" t="s">
        <v>19</v>
      </c>
      <c r="O35" s="148" t="s">
        <v>19</v>
      </c>
    </row>
    <row r="36" spans="1:15" s="1" customFormat="1" ht="33.75" customHeight="1">
      <c r="A36" s="3">
        <v>26</v>
      </c>
      <c r="B36" s="78" t="s">
        <v>16</v>
      </c>
      <c r="C36" s="3" t="s">
        <v>55</v>
      </c>
      <c r="D36" s="3" t="s">
        <v>28</v>
      </c>
      <c r="E36" s="4">
        <v>1460</v>
      </c>
      <c r="F36" s="4">
        <v>0</v>
      </c>
      <c r="G36" s="4">
        <v>0</v>
      </c>
      <c r="H36" s="4">
        <v>2000</v>
      </c>
      <c r="I36" s="4"/>
      <c r="J36" s="4">
        <v>0</v>
      </c>
      <c r="K36" s="4">
        <v>250</v>
      </c>
      <c r="L36" s="80">
        <v>0</v>
      </c>
      <c r="M36" s="5">
        <f t="shared" si="0"/>
        <v>3710</v>
      </c>
      <c r="N36" s="3" t="s">
        <v>19</v>
      </c>
      <c r="O36" s="148" t="s">
        <v>19</v>
      </c>
    </row>
    <row r="37" spans="1:15" s="1" customFormat="1" ht="33.75" customHeight="1">
      <c r="A37" s="3">
        <v>27</v>
      </c>
      <c r="B37" s="78" t="s">
        <v>16</v>
      </c>
      <c r="C37" s="3" t="s">
        <v>56</v>
      </c>
      <c r="D37" s="3" t="s">
        <v>33</v>
      </c>
      <c r="E37" s="4">
        <v>5835</v>
      </c>
      <c r="F37" s="4">
        <v>0</v>
      </c>
      <c r="G37" s="4">
        <v>0</v>
      </c>
      <c r="H37" s="4">
        <v>3800</v>
      </c>
      <c r="I37" s="4"/>
      <c r="J37" s="4">
        <v>375</v>
      </c>
      <c r="K37" s="4">
        <v>250</v>
      </c>
      <c r="L37" s="80">
        <v>0</v>
      </c>
      <c r="M37" s="5">
        <f t="shared" si="0"/>
        <v>10260</v>
      </c>
      <c r="N37" s="3" t="s">
        <v>19</v>
      </c>
      <c r="O37" s="148" t="s">
        <v>19</v>
      </c>
    </row>
    <row r="38" spans="1:15" s="1" customFormat="1" ht="33.75" customHeight="1">
      <c r="A38" s="3">
        <v>28</v>
      </c>
      <c r="B38" s="78" t="s">
        <v>16</v>
      </c>
      <c r="C38" s="3" t="s">
        <v>57</v>
      </c>
      <c r="D38" s="3" t="s">
        <v>39</v>
      </c>
      <c r="E38" s="4">
        <v>2441</v>
      </c>
      <c r="F38" s="4">
        <v>0</v>
      </c>
      <c r="G38" s="4">
        <v>35</v>
      </c>
      <c r="H38" s="4">
        <v>2400</v>
      </c>
      <c r="I38" s="4"/>
      <c r="J38" s="4">
        <v>0</v>
      </c>
      <c r="K38" s="4">
        <v>250</v>
      </c>
      <c r="L38" s="80">
        <v>0</v>
      </c>
      <c r="M38" s="5">
        <f t="shared" si="0"/>
        <v>5126</v>
      </c>
      <c r="N38" s="3" t="s">
        <v>19</v>
      </c>
      <c r="O38" s="148" t="s">
        <v>19</v>
      </c>
    </row>
    <row r="39" spans="1:15" s="1" customFormat="1" ht="33.75" customHeight="1">
      <c r="A39" s="3">
        <v>29</v>
      </c>
      <c r="B39" s="78" t="s">
        <v>16</v>
      </c>
      <c r="C39" s="3" t="s">
        <v>58</v>
      </c>
      <c r="D39" s="3" t="s">
        <v>33</v>
      </c>
      <c r="E39" s="4">
        <v>5835</v>
      </c>
      <c r="F39" s="4">
        <v>0</v>
      </c>
      <c r="G39" s="4">
        <v>0</v>
      </c>
      <c r="H39" s="4">
        <v>3800</v>
      </c>
      <c r="I39" s="4"/>
      <c r="J39" s="4">
        <v>375</v>
      </c>
      <c r="K39" s="4">
        <v>250</v>
      </c>
      <c r="L39" s="80">
        <v>0</v>
      </c>
      <c r="M39" s="5">
        <f t="shared" si="0"/>
        <v>10260</v>
      </c>
      <c r="N39" s="3" t="s">
        <v>19</v>
      </c>
      <c r="O39" s="148">
        <v>1050</v>
      </c>
    </row>
    <row r="40" spans="1:15" s="1" customFormat="1" ht="33.75" customHeight="1">
      <c r="A40" s="3">
        <v>30</v>
      </c>
      <c r="B40" s="78" t="s">
        <v>16</v>
      </c>
      <c r="C40" s="3" t="s">
        <v>59</v>
      </c>
      <c r="D40" s="3" t="s">
        <v>45</v>
      </c>
      <c r="E40" s="4">
        <v>10261</v>
      </c>
      <c r="F40" s="4">
        <v>0</v>
      </c>
      <c r="G40" s="4">
        <v>0</v>
      </c>
      <c r="H40" s="4">
        <v>4000</v>
      </c>
      <c r="I40" s="4"/>
      <c r="J40" s="4">
        <v>375</v>
      </c>
      <c r="K40" s="4">
        <v>250</v>
      </c>
      <c r="L40" s="80">
        <v>0</v>
      </c>
      <c r="M40" s="5">
        <f t="shared" si="0"/>
        <v>14886</v>
      </c>
      <c r="N40" s="3" t="s">
        <v>19</v>
      </c>
      <c r="O40" s="148" t="s">
        <v>19</v>
      </c>
    </row>
    <row r="41" spans="1:15" s="1" customFormat="1" ht="33.75" customHeight="1">
      <c r="A41" s="3">
        <v>31</v>
      </c>
      <c r="B41" s="78" t="s">
        <v>16</v>
      </c>
      <c r="C41" s="3" t="s">
        <v>60</v>
      </c>
      <c r="D41" s="3" t="s">
        <v>61</v>
      </c>
      <c r="E41" s="4">
        <v>1286</v>
      </c>
      <c r="F41" s="4">
        <v>859</v>
      </c>
      <c r="G41" s="4">
        <v>75</v>
      </c>
      <c r="H41" s="4">
        <v>1500</v>
      </c>
      <c r="I41" s="4"/>
      <c r="J41" s="4"/>
      <c r="K41" s="4">
        <v>250</v>
      </c>
      <c r="L41" s="80">
        <v>0</v>
      </c>
      <c r="M41" s="5">
        <f t="shared" si="0"/>
        <v>3970</v>
      </c>
      <c r="N41" s="3" t="s">
        <v>19</v>
      </c>
      <c r="O41" s="148" t="s">
        <v>19</v>
      </c>
    </row>
    <row r="42" spans="1:15" s="1" customFormat="1" ht="33.75" customHeight="1">
      <c r="A42" s="3">
        <v>32</v>
      </c>
      <c r="B42" s="78" t="s">
        <v>16</v>
      </c>
      <c r="C42" s="3" t="s">
        <v>62</v>
      </c>
      <c r="D42" s="3" t="s">
        <v>28</v>
      </c>
      <c r="E42" s="4">
        <v>1460</v>
      </c>
      <c r="F42" s="4">
        <v>0</v>
      </c>
      <c r="G42" s="4">
        <v>35</v>
      </c>
      <c r="H42" s="4">
        <v>2000</v>
      </c>
      <c r="I42" s="80">
        <v>0</v>
      </c>
      <c r="J42" s="4">
        <v>0</v>
      </c>
      <c r="K42" s="4">
        <v>250</v>
      </c>
      <c r="L42" s="80">
        <v>0</v>
      </c>
      <c r="M42" s="5">
        <f t="shared" si="0"/>
        <v>3745</v>
      </c>
      <c r="N42" s="3" t="s">
        <v>19</v>
      </c>
      <c r="O42" s="148" t="s">
        <v>19</v>
      </c>
    </row>
    <row r="43" spans="1:15" s="1" customFormat="1" ht="33.75" customHeight="1">
      <c r="A43" s="3">
        <v>33</v>
      </c>
      <c r="B43" s="78" t="s">
        <v>16</v>
      </c>
      <c r="C43" s="3" t="s">
        <v>63</v>
      </c>
      <c r="D43" s="3" t="s">
        <v>64</v>
      </c>
      <c r="E43" s="82">
        <v>1168</v>
      </c>
      <c r="F43" s="4">
        <v>0</v>
      </c>
      <c r="G43" s="4">
        <v>50</v>
      </c>
      <c r="H43" s="4">
        <v>1400</v>
      </c>
      <c r="I43" s="4">
        <v>977</v>
      </c>
      <c r="J43" s="82">
        <v>0</v>
      </c>
      <c r="K43" s="4">
        <v>250</v>
      </c>
      <c r="L43" s="80">
        <v>0</v>
      </c>
      <c r="M43" s="5">
        <f t="shared" si="0"/>
        <v>3845</v>
      </c>
      <c r="N43" s="3" t="s">
        <v>19</v>
      </c>
      <c r="O43" s="148" t="s">
        <v>19</v>
      </c>
    </row>
    <row r="44" spans="1:15" s="1" customFormat="1" ht="33.75" customHeight="1">
      <c r="A44" s="3">
        <v>34</v>
      </c>
      <c r="B44" s="78" t="s">
        <v>16</v>
      </c>
      <c r="C44" s="3" t="s">
        <v>65</v>
      </c>
      <c r="D44" s="3" t="s">
        <v>64</v>
      </c>
      <c r="E44" s="4">
        <v>1168</v>
      </c>
      <c r="F44" s="4">
        <v>0</v>
      </c>
      <c r="G44" s="4">
        <v>50</v>
      </c>
      <c r="H44" s="4">
        <v>1400</v>
      </c>
      <c r="I44" s="4">
        <v>977</v>
      </c>
      <c r="J44" s="4">
        <v>0</v>
      </c>
      <c r="K44" s="4">
        <v>250</v>
      </c>
      <c r="L44" s="80">
        <v>0</v>
      </c>
      <c r="M44" s="5">
        <f t="shared" si="0"/>
        <v>3845</v>
      </c>
      <c r="N44" s="3" t="s">
        <v>19</v>
      </c>
      <c r="O44" s="148" t="s">
        <v>19</v>
      </c>
    </row>
    <row r="45" spans="1:15" s="1" customFormat="1" ht="33.75" customHeight="1">
      <c r="A45" s="3">
        <v>35</v>
      </c>
      <c r="B45" s="78" t="s">
        <v>16</v>
      </c>
      <c r="C45" s="3" t="s">
        <v>66</v>
      </c>
      <c r="D45" s="3" t="s">
        <v>64</v>
      </c>
      <c r="E45" s="4">
        <v>1168</v>
      </c>
      <c r="F45" s="4">
        <v>0</v>
      </c>
      <c r="G45" s="4">
        <v>75</v>
      </c>
      <c r="H45" s="4">
        <v>1400</v>
      </c>
      <c r="I45" s="4">
        <v>977</v>
      </c>
      <c r="J45" s="4">
        <v>0</v>
      </c>
      <c r="K45" s="4">
        <v>250</v>
      </c>
      <c r="L45" s="80">
        <v>0</v>
      </c>
      <c r="M45" s="5">
        <f t="shared" si="0"/>
        <v>3870</v>
      </c>
      <c r="N45" s="3" t="s">
        <v>19</v>
      </c>
      <c r="O45" s="148" t="s">
        <v>19</v>
      </c>
    </row>
    <row r="46" spans="1:15" s="1" customFormat="1" ht="33.75" customHeight="1">
      <c r="A46" s="3">
        <v>36</v>
      </c>
      <c r="B46" s="78" t="s">
        <v>16</v>
      </c>
      <c r="C46" s="3" t="s">
        <v>67</v>
      </c>
      <c r="D46" s="3" t="s">
        <v>64</v>
      </c>
      <c r="E46" s="4">
        <v>1168</v>
      </c>
      <c r="F46" s="4">
        <v>0</v>
      </c>
      <c r="G46" s="4">
        <v>75</v>
      </c>
      <c r="H46" s="4">
        <v>1400</v>
      </c>
      <c r="I46" s="4">
        <v>977</v>
      </c>
      <c r="J46" s="4">
        <v>0</v>
      </c>
      <c r="K46" s="4">
        <v>250</v>
      </c>
      <c r="L46" s="80">
        <v>0</v>
      </c>
      <c r="M46" s="5">
        <f t="shared" si="0"/>
        <v>3870</v>
      </c>
      <c r="N46" s="3" t="s">
        <v>19</v>
      </c>
      <c r="O46" s="148" t="s">
        <v>19</v>
      </c>
    </row>
    <row r="47" spans="1:15" s="1" customFormat="1" ht="33.75" customHeight="1">
      <c r="A47" s="3">
        <v>37</v>
      </c>
      <c r="B47" s="78" t="s">
        <v>16</v>
      </c>
      <c r="C47" s="3" t="s">
        <v>68</v>
      </c>
      <c r="D47" s="3" t="s">
        <v>52</v>
      </c>
      <c r="E47" s="4">
        <v>1682</v>
      </c>
      <c r="F47" s="4">
        <v>0</v>
      </c>
      <c r="G47" s="4">
        <v>35</v>
      </c>
      <c r="H47" s="4">
        <v>2000</v>
      </c>
      <c r="I47" s="4"/>
      <c r="J47" s="4">
        <v>0</v>
      </c>
      <c r="K47" s="4">
        <v>250</v>
      </c>
      <c r="L47" s="80">
        <v>0</v>
      </c>
      <c r="M47" s="5">
        <f t="shared" si="0"/>
        <v>3967</v>
      </c>
      <c r="N47" s="3" t="s">
        <v>19</v>
      </c>
      <c r="O47" s="148" t="s">
        <v>19</v>
      </c>
    </row>
    <row r="48" spans="1:15" s="1" customFormat="1" ht="33.75" customHeight="1">
      <c r="A48" s="3">
        <v>38</v>
      </c>
      <c r="B48" s="78" t="s">
        <v>16</v>
      </c>
      <c r="C48" s="3" t="s">
        <v>69</v>
      </c>
      <c r="D48" s="3" t="s">
        <v>39</v>
      </c>
      <c r="E48" s="4">
        <v>2441</v>
      </c>
      <c r="F48" s="4">
        <v>0</v>
      </c>
      <c r="G48" s="4">
        <v>0</v>
      </c>
      <c r="H48" s="4">
        <v>2400</v>
      </c>
      <c r="I48" s="4"/>
      <c r="J48" s="4">
        <v>0</v>
      </c>
      <c r="K48" s="4">
        <v>250</v>
      </c>
      <c r="L48" s="80">
        <v>0</v>
      </c>
      <c r="M48" s="5">
        <f t="shared" si="0"/>
        <v>5091</v>
      </c>
      <c r="N48" s="3" t="s">
        <v>19</v>
      </c>
      <c r="O48" s="148" t="s">
        <v>19</v>
      </c>
    </row>
    <row r="49" spans="1:15" s="1" customFormat="1" ht="33.75" customHeight="1">
      <c r="A49" s="3">
        <v>39</v>
      </c>
      <c r="B49" s="78" t="s">
        <v>16</v>
      </c>
      <c r="C49" s="3" t="s">
        <v>70</v>
      </c>
      <c r="D49" s="3" t="s">
        <v>64</v>
      </c>
      <c r="E49" s="4">
        <v>1168</v>
      </c>
      <c r="F49" s="4">
        <v>0</v>
      </c>
      <c r="G49" s="4">
        <v>75</v>
      </c>
      <c r="H49" s="4">
        <v>1400</v>
      </c>
      <c r="I49" s="4">
        <v>977</v>
      </c>
      <c r="J49" s="4">
        <v>0</v>
      </c>
      <c r="K49" s="4">
        <v>250</v>
      </c>
      <c r="L49" s="80">
        <v>0</v>
      </c>
      <c r="M49" s="5">
        <f t="shared" si="0"/>
        <v>3870</v>
      </c>
      <c r="N49" s="3" t="s">
        <v>19</v>
      </c>
      <c r="O49" s="148" t="s">
        <v>19</v>
      </c>
    </row>
    <row r="50" spans="1:15" s="1" customFormat="1" ht="33.75" customHeight="1">
      <c r="A50" s="3">
        <v>40</v>
      </c>
      <c r="B50" s="78" t="s">
        <v>16</v>
      </c>
      <c r="C50" s="53" t="s">
        <v>71</v>
      </c>
      <c r="D50" s="3" t="s">
        <v>64</v>
      </c>
      <c r="E50" s="4">
        <v>828.9</v>
      </c>
      <c r="F50" s="4">
        <v>0</v>
      </c>
      <c r="G50" s="4">
        <v>24.84</v>
      </c>
      <c r="H50" s="4">
        <v>693.35</v>
      </c>
      <c r="I50" s="4">
        <v>993.55</v>
      </c>
      <c r="J50" s="4">
        <v>0</v>
      </c>
      <c r="K50" s="4">
        <v>177.42</v>
      </c>
      <c r="L50" s="80">
        <v>0</v>
      </c>
      <c r="M50" s="5">
        <f t="shared" si="0"/>
        <v>2718.0600000000004</v>
      </c>
      <c r="N50" s="3" t="s">
        <v>19</v>
      </c>
      <c r="O50" s="148" t="s">
        <v>19</v>
      </c>
    </row>
    <row r="51" spans="1:15" s="1" customFormat="1" ht="33.75" customHeight="1">
      <c r="A51" s="3">
        <v>41</v>
      </c>
      <c r="B51" s="78" t="s">
        <v>16</v>
      </c>
      <c r="C51" s="3" t="s">
        <v>72</v>
      </c>
      <c r="D51" s="3" t="s">
        <v>64</v>
      </c>
      <c r="E51" s="4">
        <v>1168</v>
      </c>
      <c r="F51" s="4">
        <v>0</v>
      </c>
      <c r="G51" s="4">
        <v>50</v>
      </c>
      <c r="H51" s="4">
        <v>1400</v>
      </c>
      <c r="I51" s="4">
        <v>977</v>
      </c>
      <c r="J51" s="4">
        <v>0</v>
      </c>
      <c r="K51" s="4">
        <v>250</v>
      </c>
      <c r="L51" s="80">
        <v>0</v>
      </c>
      <c r="M51" s="5">
        <f t="shared" si="0"/>
        <v>3845</v>
      </c>
      <c r="N51" s="3" t="s">
        <v>19</v>
      </c>
      <c r="O51" s="148" t="s">
        <v>19</v>
      </c>
    </row>
    <row r="52" spans="1:15" s="1" customFormat="1" ht="33.75" customHeight="1">
      <c r="A52" s="3">
        <v>42</v>
      </c>
      <c r="B52" s="78" t="s">
        <v>16</v>
      </c>
      <c r="C52" s="3" t="s">
        <v>73</v>
      </c>
      <c r="D52" s="3" t="s">
        <v>64</v>
      </c>
      <c r="E52" s="4">
        <v>1168</v>
      </c>
      <c r="F52" s="4">
        <v>0</v>
      </c>
      <c r="G52" s="4">
        <v>50</v>
      </c>
      <c r="H52" s="4">
        <v>1400</v>
      </c>
      <c r="I52" s="4">
        <v>977</v>
      </c>
      <c r="J52" s="4">
        <v>0</v>
      </c>
      <c r="K52" s="4">
        <v>250</v>
      </c>
      <c r="L52" s="80">
        <v>0</v>
      </c>
      <c r="M52" s="5">
        <f t="shared" si="0"/>
        <v>3845</v>
      </c>
      <c r="N52" s="3" t="s">
        <v>19</v>
      </c>
      <c r="O52" s="148" t="s">
        <v>19</v>
      </c>
    </row>
    <row r="53" spans="1:15" s="1" customFormat="1" ht="33.75" customHeight="1">
      <c r="A53" s="3">
        <v>43</v>
      </c>
      <c r="B53" s="78" t="s">
        <v>16</v>
      </c>
      <c r="C53" s="81" t="s">
        <v>74</v>
      </c>
      <c r="D53" s="3" t="s">
        <v>64</v>
      </c>
      <c r="E53" s="4">
        <f>1168</f>
        <v>1168</v>
      </c>
      <c r="F53" s="4">
        <v>0</v>
      </c>
      <c r="G53" s="4">
        <f>35</f>
        <v>35</v>
      </c>
      <c r="H53" s="4">
        <f>1400</f>
        <v>1400</v>
      </c>
      <c r="I53" s="4">
        <f>977</f>
        <v>977</v>
      </c>
      <c r="J53" s="4"/>
      <c r="K53" s="4">
        <f>250</f>
        <v>250</v>
      </c>
      <c r="L53" s="80"/>
      <c r="M53" s="5">
        <f t="shared" si="0"/>
        <v>3830</v>
      </c>
      <c r="N53" s="3"/>
      <c r="O53" s="148"/>
    </row>
    <row r="54" spans="1:15" s="1" customFormat="1" ht="33.75" customHeight="1">
      <c r="A54" s="3">
        <v>44</v>
      </c>
      <c r="B54" s="78" t="s">
        <v>16</v>
      </c>
      <c r="C54" s="3" t="s">
        <v>75</v>
      </c>
      <c r="D54" s="3" t="s">
        <v>64</v>
      </c>
      <c r="E54" s="4">
        <v>1168</v>
      </c>
      <c r="F54" s="4">
        <v>0</v>
      </c>
      <c r="G54" s="4">
        <v>50</v>
      </c>
      <c r="H54" s="4">
        <v>1400</v>
      </c>
      <c r="I54" s="4">
        <v>977</v>
      </c>
      <c r="J54" s="4">
        <v>0</v>
      </c>
      <c r="K54" s="4">
        <v>250</v>
      </c>
      <c r="L54" s="80">
        <v>0</v>
      </c>
      <c r="M54" s="5">
        <f t="shared" si="0"/>
        <v>3845</v>
      </c>
      <c r="N54" s="3" t="s">
        <v>19</v>
      </c>
      <c r="O54" s="148" t="s">
        <v>19</v>
      </c>
    </row>
    <row r="55" spans="1:15" s="1" customFormat="1" ht="33.75" customHeight="1">
      <c r="A55" s="3">
        <v>45</v>
      </c>
      <c r="B55" s="78" t="s">
        <v>16</v>
      </c>
      <c r="C55" s="3" t="s">
        <v>76</v>
      </c>
      <c r="D55" s="3" t="s">
        <v>64</v>
      </c>
      <c r="E55" s="4">
        <v>1168</v>
      </c>
      <c r="F55" s="4">
        <v>0</v>
      </c>
      <c r="G55" s="4">
        <v>75</v>
      </c>
      <c r="H55" s="4">
        <v>1400</v>
      </c>
      <c r="I55" s="4">
        <v>977</v>
      </c>
      <c r="J55" s="4">
        <v>0</v>
      </c>
      <c r="K55" s="4">
        <v>250</v>
      </c>
      <c r="L55" s="80">
        <v>0</v>
      </c>
      <c r="M55" s="5">
        <f t="shared" si="0"/>
        <v>3870</v>
      </c>
      <c r="N55" s="3" t="s">
        <v>19</v>
      </c>
      <c r="O55" s="148" t="s">
        <v>19</v>
      </c>
    </row>
    <row r="56" spans="1:15" s="1" customFormat="1" ht="33.75" customHeight="1">
      <c r="A56" s="3">
        <v>46</v>
      </c>
      <c r="B56" s="78" t="s">
        <v>16</v>
      </c>
      <c r="C56" s="3" t="s">
        <v>77</v>
      </c>
      <c r="D56" s="3" t="s">
        <v>64</v>
      </c>
      <c r="E56" s="4">
        <v>1168</v>
      </c>
      <c r="F56" s="4">
        <v>0</v>
      </c>
      <c r="G56" s="4">
        <v>75</v>
      </c>
      <c r="H56" s="4">
        <v>977</v>
      </c>
      <c r="I56" s="4">
        <v>1400</v>
      </c>
      <c r="J56" s="4"/>
      <c r="K56" s="4">
        <v>250</v>
      </c>
      <c r="L56" s="80"/>
      <c r="M56" s="5">
        <f>SUM(E56:K56)</f>
        <v>3870</v>
      </c>
      <c r="N56" s="3"/>
      <c r="O56" s="148"/>
    </row>
    <row r="57" spans="1:15" s="1" customFormat="1" ht="33.75" customHeight="1">
      <c r="A57" s="3">
        <v>47</v>
      </c>
      <c r="B57" s="78" t="s">
        <v>16</v>
      </c>
      <c r="C57" s="3" t="s">
        <v>78</v>
      </c>
      <c r="D57" s="3" t="s">
        <v>64</v>
      </c>
      <c r="E57" s="4">
        <v>1168</v>
      </c>
      <c r="F57" s="4">
        <v>0</v>
      </c>
      <c r="G57" s="4">
        <v>75</v>
      </c>
      <c r="H57" s="4">
        <v>1400</v>
      </c>
      <c r="I57" s="4">
        <v>977</v>
      </c>
      <c r="J57" s="4">
        <v>0</v>
      </c>
      <c r="K57" s="4">
        <v>250</v>
      </c>
      <c r="L57" s="80">
        <v>0</v>
      </c>
      <c r="M57" s="5">
        <f t="shared" ref="M57:M121" si="1">SUM(E57:L57)</f>
        <v>3870</v>
      </c>
      <c r="N57" s="3" t="s">
        <v>19</v>
      </c>
      <c r="O57" s="148" t="s">
        <v>19</v>
      </c>
    </row>
    <row r="58" spans="1:15" s="1" customFormat="1" ht="33.75" customHeight="1">
      <c r="A58" s="3">
        <v>48</v>
      </c>
      <c r="B58" s="78" t="s">
        <v>16</v>
      </c>
      <c r="C58" s="3" t="s">
        <v>79</v>
      </c>
      <c r="D58" s="3" t="s">
        <v>64</v>
      </c>
      <c r="E58" s="4">
        <v>1168</v>
      </c>
      <c r="F58" s="4">
        <v>0</v>
      </c>
      <c r="G58" s="4">
        <v>50</v>
      </c>
      <c r="H58" s="4">
        <v>1400</v>
      </c>
      <c r="I58" s="4">
        <v>977</v>
      </c>
      <c r="J58" s="4">
        <v>0</v>
      </c>
      <c r="K58" s="4">
        <v>250</v>
      </c>
      <c r="L58" s="80">
        <v>0</v>
      </c>
      <c r="M58" s="5">
        <f t="shared" si="1"/>
        <v>3845</v>
      </c>
      <c r="N58" s="3" t="s">
        <v>19</v>
      </c>
      <c r="O58" s="148" t="s">
        <v>19</v>
      </c>
    </row>
    <row r="59" spans="1:15" s="1" customFormat="1" ht="33.75" customHeight="1">
      <c r="A59" s="3">
        <v>49</v>
      </c>
      <c r="B59" s="78" t="s">
        <v>16</v>
      </c>
      <c r="C59" s="3" t="s">
        <v>80</v>
      </c>
      <c r="D59" s="3" t="s">
        <v>64</v>
      </c>
      <c r="E59" s="4">
        <v>1168</v>
      </c>
      <c r="F59" s="4">
        <v>0</v>
      </c>
      <c r="G59" s="4">
        <v>50</v>
      </c>
      <c r="H59" s="4">
        <v>1400</v>
      </c>
      <c r="I59" s="4">
        <v>977</v>
      </c>
      <c r="J59" s="4">
        <v>0</v>
      </c>
      <c r="K59" s="4">
        <v>250</v>
      </c>
      <c r="L59" s="80">
        <v>0</v>
      </c>
      <c r="M59" s="5">
        <f t="shared" si="1"/>
        <v>3845</v>
      </c>
      <c r="N59" s="3" t="s">
        <v>19</v>
      </c>
      <c r="O59" s="148" t="s">
        <v>19</v>
      </c>
    </row>
    <row r="60" spans="1:15" s="1" customFormat="1" ht="33.75" customHeight="1">
      <c r="A60" s="3">
        <v>50</v>
      </c>
      <c r="B60" s="78" t="s">
        <v>16</v>
      </c>
      <c r="C60" s="3" t="s">
        <v>81</v>
      </c>
      <c r="D60" s="3" t="s">
        <v>64</v>
      </c>
      <c r="E60" s="4">
        <v>1168</v>
      </c>
      <c r="F60" s="4">
        <v>0</v>
      </c>
      <c r="G60" s="4">
        <v>75</v>
      </c>
      <c r="H60" s="4">
        <v>1400</v>
      </c>
      <c r="I60" s="4">
        <v>977</v>
      </c>
      <c r="J60" s="4">
        <v>0</v>
      </c>
      <c r="K60" s="4">
        <v>250</v>
      </c>
      <c r="L60" s="80">
        <v>0</v>
      </c>
      <c r="M60" s="5">
        <f t="shared" si="1"/>
        <v>3870</v>
      </c>
      <c r="N60" s="3" t="s">
        <v>19</v>
      </c>
      <c r="O60" s="148" t="s">
        <v>19</v>
      </c>
    </row>
    <row r="61" spans="1:15" s="1" customFormat="1" ht="33.75" customHeight="1">
      <c r="A61" s="3">
        <v>51</v>
      </c>
      <c r="B61" s="78" t="s">
        <v>16</v>
      </c>
      <c r="C61" s="3" t="s">
        <v>82</v>
      </c>
      <c r="D61" s="3" t="s">
        <v>64</v>
      </c>
      <c r="E61" s="4">
        <v>1168</v>
      </c>
      <c r="F61" s="4">
        <v>0</v>
      </c>
      <c r="G61" s="4">
        <v>50</v>
      </c>
      <c r="H61" s="4">
        <v>1400</v>
      </c>
      <c r="I61" s="4">
        <v>977</v>
      </c>
      <c r="J61" s="4">
        <v>0</v>
      </c>
      <c r="K61" s="4">
        <v>250</v>
      </c>
      <c r="L61" s="80">
        <v>0</v>
      </c>
      <c r="M61" s="5">
        <f t="shared" si="1"/>
        <v>3845</v>
      </c>
      <c r="N61" s="3" t="s">
        <v>19</v>
      </c>
      <c r="O61" s="148" t="s">
        <v>19</v>
      </c>
    </row>
    <row r="62" spans="1:15" s="1" customFormat="1" ht="33.75" customHeight="1">
      <c r="A62" s="3">
        <v>52</v>
      </c>
      <c r="B62" s="78" t="s">
        <v>16</v>
      </c>
      <c r="C62" s="3" t="s">
        <v>83</v>
      </c>
      <c r="D62" s="3" t="s">
        <v>64</v>
      </c>
      <c r="E62" s="4">
        <v>1168</v>
      </c>
      <c r="F62" s="4">
        <v>0</v>
      </c>
      <c r="G62" s="4">
        <v>50</v>
      </c>
      <c r="H62" s="4">
        <v>1400</v>
      </c>
      <c r="I62" s="4">
        <v>977</v>
      </c>
      <c r="J62" s="4">
        <v>0</v>
      </c>
      <c r="K62" s="4">
        <v>250</v>
      </c>
      <c r="L62" s="80">
        <v>0</v>
      </c>
      <c r="M62" s="5">
        <f t="shared" si="1"/>
        <v>3845</v>
      </c>
      <c r="N62" s="3" t="s">
        <v>19</v>
      </c>
      <c r="O62" s="148" t="s">
        <v>19</v>
      </c>
    </row>
    <row r="63" spans="1:15" s="1" customFormat="1" ht="33.75" customHeight="1">
      <c r="A63" s="3">
        <v>53</v>
      </c>
      <c r="B63" s="78" t="s">
        <v>16</v>
      </c>
      <c r="C63" s="3" t="s">
        <v>84</v>
      </c>
      <c r="D63" s="3" t="s">
        <v>64</v>
      </c>
      <c r="E63" s="4">
        <v>1168</v>
      </c>
      <c r="F63" s="4">
        <v>0</v>
      </c>
      <c r="G63" s="4">
        <v>50</v>
      </c>
      <c r="H63" s="4">
        <v>1400</v>
      </c>
      <c r="I63" s="4">
        <v>977</v>
      </c>
      <c r="J63" s="4">
        <v>0</v>
      </c>
      <c r="K63" s="4">
        <v>250</v>
      </c>
      <c r="L63" s="80">
        <v>0</v>
      </c>
      <c r="M63" s="5">
        <f t="shared" si="1"/>
        <v>3845</v>
      </c>
      <c r="N63" s="3" t="s">
        <v>19</v>
      </c>
      <c r="O63" s="148" t="s">
        <v>19</v>
      </c>
    </row>
    <row r="64" spans="1:15" s="1" customFormat="1" ht="33.75" customHeight="1">
      <c r="A64" s="3">
        <v>54</v>
      </c>
      <c r="B64" s="78" t="s">
        <v>16</v>
      </c>
      <c r="C64" s="3" t="s">
        <v>85</v>
      </c>
      <c r="D64" s="3" t="s">
        <v>64</v>
      </c>
      <c r="E64" s="4">
        <v>1168</v>
      </c>
      <c r="F64" s="4">
        <v>0</v>
      </c>
      <c r="G64" s="4">
        <v>50</v>
      </c>
      <c r="H64" s="4">
        <v>1400</v>
      </c>
      <c r="I64" s="4">
        <v>977</v>
      </c>
      <c r="J64" s="4">
        <v>0</v>
      </c>
      <c r="K64" s="4">
        <v>250</v>
      </c>
      <c r="L64" s="80">
        <v>0</v>
      </c>
      <c r="M64" s="5">
        <f t="shared" si="1"/>
        <v>3845</v>
      </c>
      <c r="N64" s="3" t="s">
        <v>19</v>
      </c>
      <c r="O64" s="148" t="s">
        <v>19</v>
      </c>
    </row>
    <row r="65" spans="1:15" s="1" customFormat="1" ht="33.75" customHeight="1">
      <c r="A65" s="3">
        <v>55</v>
      </c>
      <c r="B65" s="78" t="s">
        <v>16</v>
      </c>
      <c r="C65" s="3" t="s">
        <v>86</v>
      </c>
      <c r="D65" s="3" t="s">
        <v>64</v>
      </c>
      <c r="E65" s="4">
        <v>1168</v>
      </c>
      <c r="F65" s="4">
        <v>0</v>
      </c>
      <c r="G65" s="4">
        <v>50</v>
      </c>
      <c r="H65" s="4">
        <v>1400</v>
      </c>
      <c r="I65" s="4">
        <v>977</v>
      </c>
      <c r="J65" s="4">
        <v>0</v>
      </c>
      <c r="K65" s="4">
        <v>250</v>
      </c>
      <c r="L65" s="80">
        <v>0</v>
      </c>
      <c r="M65" s="5">
        <f t="shared" si="1"/>
        <v>3845</v>
      </c>
      <c r="N65" s="3" t="s">
        <v>19</v>
      </c>
      <c r="O65" s="148" t="s">
        <v>19</v>
      </c>
    </row>
    <row r="66" spans="1:15" s="1" customFormat="1" ht="33.75" customHeight="1">
      <c r="A66" s="3">
        <v>56</v>
      </c>
      <c r="B66" s="78" t="s">
        <v>16</v>
      </c>
      <c r="C66" s="3" t="s">
        <v>87</v>
      </c>
      <c r="D66" s="3" t="s">
        <v>64</v>
      </c>
      <c r="E66" s="4">
        <v>1168</v>
      </c>
      <c r="F66" s="4">
        <v>0</v>
      </c>
      <c r="G66" s="4">
        <v>75</v>
      </c>
      <c r="H66" s="4">
        <v>1400</v>
      </c>
      <c r="I66" s="4">
        <v>977</v>
      </c>
      <c r="J66" s="4">
        <v>0</v>
      </c>
      <c r="K66" s="4">
        <v>250</v>
      </c>
      <c r="L66" s="80">
        <v>0</v>
      </c>
      <c r="M66" s="5">
        <f t="shared" si="1"/>
        <v>3870</v>
      </c>
      <c r="N66" s="3" t="s">
        <v>19</v>
      </c>
      <c r="O66" s="148" t="s">
        <v>19</v>
      </c>
    </row>
    <row r="67" spans="1:15" s="1" customFormat="1" ht="33.75" customHeight="1">
      <c r="A67" s="3">
        <v>57</v>
      </c>
      <c r="B67" s="78" t="s">
        <v>16</v>
      </c>
      <c r="C67" s="3" t="s">
        <v>88</v>
      </c>
      <c r="D67" s="3" t="s">
        <v>64</v>
      </c>
      <c r="E67" s="4">
        <v>1168</v>
      </c>
      <c r="F67" s="4">
        <v>0</v>
      </c>
      <c r="G67" s="4">
        <v>50</v>
      </c>
      <c r="H67" s="4">
        <v>1400</v>
      </c>
      <c r="I67" s="4">
        <v>977</v>
      </c>
      <c r="J67" s="4">
        <v>0</v>
      </c>
      <c r="K67" s="4">
        <v>250</v>
      </c>
      <c r="L67" s="80">
        <v>0</v>
      </c>
      <c r="M67" s="5">
        <f t="shared" si="1"/>
        <v>3845</v>
      </c>
      <c r="N67" s="3" t="s">
        <v>19</v>
      </c>
      <c r="O67" s="148" t="s">
        <v>19</v>
      </c>
    </row>
    <row r="68" spans="1:15" s="1" customFormat="1" ht="33.75" customHeight="1">
      <c r="A68" s="3">
        <v>58</v>
      </c>
      <c r="B68" s="78" t="s">
        <v>16</v>
      </c>
      <c r="C68" s="3" t="s">
        <v>89</v>
      </c>
      <c r="D68" s="3" t="s">
        <v>64</v>
      </c>
      <c r="E68" s="4">
        <v>1168</v>
      </c>
      <c r="F68" s="4">
        <v>0</v>
      </c>
      <c r="G68" s="4">
        <v>50</v>
      </c>
      <c r="H68" s="4">
        <v>1400</v>
      </c>
      <c r="I68" s="4">
        <v>977</v>
      </c>
      <c r="J68" s="4">
        <v>0</v>
      </c>
      <c r="K68" s="4">
        <v>250</v>
      </c>
      <c r="L68" s="80">
        <v>0</v>
      </c>
      <c r="M68" s="5">
        <f t="shared" si="1"/>
        <v>3845</v>
      </c>
      <c r="N68" s="3" t="s">
        <v>19</v>
      </c>
      <c r="O68" s="148" t="s">
        <v>19</v>
      </c>
    </row>
    <row r="69" spans="1:15" s="1" customFormat="1" ht="33.75" customHeight="1">
      <c r="A69" s="3">
        <v>59</v>
      </c>
      <c r="B69" s="78" t="s">
        <v>16</v>
      </c>
      <c r="C69" s="3" t="s">
        <v>90</v>
      </c>
      <c r="D69" s="3" t="s">
        <v>64</v>
      </c>
      <c r="E69" s="4">
        <v>1168</v>
      </c>
      <c r="F69" s="4">
        <v>0</v>
      </c>
      <c r="G69" s="4">
        <v>50</v>
      </c>
      <c r="H69" s="4">
        <v>1400</v>
      </c>
      <c r="I69" s="4">
        <v>977</v>
      </c>
      <c r="J69" s="4">
        <v>0</v>
      </c>
      <c r="K69" s="4">
        <v>250</v>
      </c>
      <c r="L69" s="80">
        <v>0</v>
      </c>
      <c r="M69" s="5">
        <f t="shared" si="1"/>
        <v>3845</v>
      </c>
      <c r="N69" s="3" t="s">
        <v>19</v>
      </c>
      <c r="O69" s="148" t="s">
        <v>19</v>
      </c>
    </row>
    <row r="70" spans="1:15" s="1" customFormat="1" ht="33.75" customHeight="1">
      <c r="A70" s="3">
        <v>60</v>
      </c>
      <c r="B70" s="78" t="s">
        <v>16</v>
      </c>
      <c r="C70" s="3" t="s">
        <v>91</v>
      </c>
      <c r="D70" s="3" t="s">
        <v>64</v>
      </c>
      <c r="E70" s="4">
        <v>1168</v>
      </c>
      <c r="F70" s="4">
        <v>0</v>
      </c>
      <c r="G70" s="4">
        <v>50</v>
      </c>
      <c r="H70" s="4">
        <v>1400</v>
      </c>
      <c r="I70" s="4">
        <v>977</v>
      </c>
      <c r="J70" s="4">
        <v>0</v>
      </c>
      <c r="K70" s="4">
        <v>250</v>
      </c>
      <c r="L70" s="80">
        <v>0</v>
      </c>
      <c r="M70" s="5">
        <f t="shared" si="1"/>
        <v>3845</v>
      </c>
      <c r="N70" s="3" t="s">
        <v>19</v>
      </c>
      <c r="O70" s="148" t="s">
        <v>19</v>
      </c>
    </row>
    <row r="71" spans="1:15" s="1" customFormat="1" ht="33.75" customHeight="1">
      <c r="A71" s="3">
        <v>61</v>
      </c>
      <c r="B71" s="78" t="s">
        <v>16</v>
      </c>
      <c r="C71" s="3" t="s">
        <v>92</v>
      </c>
      <c r="D71" s="3" t="s">
        <v>64</v>
      </c>
      <c r="E71" s="4">
        <v>1168</v>
      </c>
      <c r="F71" s="4">
        <v>0</v>
      </c>
      <c r="G71" s="4">
        <v>50</v>
      </c>
      <c r="H71" s="4">
        <v>1400</v>
      </c>
      <c r="I71" s="4">
        <v>977</v>
      </c>
      <c r="J71" s="4">
        <v>0</v>
      </c>
      <c r="K71" s="4">
        <v>250</v>
      </c>
      <c r="L71" s="80">
        <v>0</v>
      </c>
      <c r="M71" s="5">
        <f t="shared" si="1"/>
        <v>3845</v>
      </c>
      <c r="N71" s="3" t="s">
        <v>19</v>
      </c>
      <c r="O71" s="148" t="s">
        <v>19</v>
      </c>
    </row>
    <row r="72" spans="1:15" s="1" customFormat="1" ht="33.75" customHeight="1">
      <c r="A72" s="3">
        <v>62</v>
      </c>
      <c r="B72" s="78" t="s">
        <v>16</v>
      </c>
      <c r="C72" s="3" t="s">
        <v>93</v>
      </c>
      <c r="D72" s="3" t="s">
        <v>64</v>
      </c>
      <c r="E72" s="4">
        <v>1168</v>
      </c>
      <c r="F72" s="4">
        <v>0</v>
      </c>
      <c r="G72" s="4">
        <v>50</v>
      </c>
      <c r="H72" s="4">
        <v>1400</v>
      </c>
      <c r="I72" s="4">
        <v>977</v>
      </c>
      <c r="J72" s="4">
        <v>0</v>
      </c>
      <c r="K72" s="4">
        <v>250</v>
      </c>
      <c r="L72" s="80">
        <v>0</v>
      </c>
      <c r="M72" s="5">
        <f t="shared" si="1"/>
        <v>3845</v>
      </c>
      <c r="N72" s="3" t="s">
        <v>19</v>
      </c>
      <c r="O72" s="148" t="s">
        <v>19</v>
      </c>
    </row>
    <row r="73" spans="1:15" s="1" customFormat="1" ht="33.75" customHeight="1">
      <c r="A73" s="3">
        <v>63</v>
      </c>
      <c r="B73" s="78" t="s">
        <v>16</v>
      </c>
      <c r="C73" s="3" t="s">
        <v>94</v>
      </c>
      <c r="D73" s="3" t="s">
        <v>64</v>
      </c>
      <c r="E73" s="4">
        <v>1168</v>
      </c>
      <c r="F73" s="4">
        <v>0</v>
      </c>
      <c r="G73" s="4">
        <v>50</v>
      </c>
      <c r="H73" s="4">
        <v>1400</v>
      </c>
      <c r="I73" s="4">
        <v>977</v>
      </c>
      <c r="J73" s="4">
        <v>0</v>
      </c>
      <c r="K73" s="4">
        <v>250</v>
      </c>
      <c r="L73" s="80">
        <v>0</v>
      </c>
      <c r="M73" s="5">
        <f t="shared" si="1"/>
        <v>3845</v>
      </c>
      <c r="N73" s="3" t="s">
        <v>19</v>
      </c>
      <c r="O73" s="148" t="s">
        <v>19</v>
      </c>
    </row>
    <row r="74" spans="1:15" s="1" customFormat="1" ht="33.75" customHeight="1">
      <c r="A74" s="3">
        <v>64</v>
      </c>
      <c r="B74" s="78" t="s">
        <v>16</v>
      </c>
      <c r="C74" s="3" t="s">
        <v>95</v>
      </c>
      <c r="D74" s="3" t="s">
        <v>64</v>
      </c>
      <c r="E74" s="4">
        <v>1168</v>
      </c>
      <c r="F74" s="4">
        <v>0</v>
      </c>
      <c r="G74" s="4">
        <v>50</v>
      </c>
      <c r="H74" s="4">
        <v>1400</v>
      </c>
      <c r="I74" s="4">
        <v>977</v>
      </c>
      <c r="J74" s="4">
        <v>0</v>
      </c>
      <c r="K74" s="4">
        <v>250</v>
      </c>
      <c r="L74" s="80">
        <v>0</v>
      </c>
      <c r="M74" s="5">
        <f t="shared" si="1"/>
        <v>3845</v>
      </c>
      <c r="N74" s="3" t="s">
        <v>19</v>
      </c>
      <c r="O74" s="148" t="s">
        <v>19</v>
      </c>
    </row>
    <row r="75" spans="1:15" s="1" customFormat="1" ht="33.75" customHeight="1">
      <c r="A75" s="3">
        <v>65</v>
      </c>
      <c r="B75" s="78" t="s">
        <v>16</v>
      </c>
      <c r="C75" s="3" t="s">
        <v>96</v>
      </c>
      <c r="D75" s="3" t="s">
        <v>64</v>
      </c>
      <c r="E75" s="4">
        <v>1168</v>
      </c>
      <c r="F75" s="4">
        <v>0</v>
      </c>
      <c r="G75" s="4">
        <v>50</v>
      </c>
      <c r="H75" s="4">
        <v>1400</v>
      </c>
      <c r="I75" s="4">
        <v>977</v>
      </c>
      <c r="J75" s="4">
        <v>0</v>
      </c>
      <c r="K75" s="4">
        <v>250</v>
      </c>
      <c r="L75" s="80">
        <v>0</v>
      </c>
      <c r="M75" s="5">
        <f t="shared" si="1"/>
        <v>3845</v>
      </c>
      <c r="N75" s="3" t="s">
        <v>19</v>
      </c>
      <c r="O75" s="148" t="s">
        <v>19</v>
      </c>
    </row>
    <row r="76" spans="1:15" s="1" customFormat="1" ht="33.75" customHeight="1">
      <c r="A76" s="3">
        <v>66</v>
      </c>
      <c r="B76" s="78" t="s">
        <v>16</v>
      </c>
      <c r="C76" s="3" t="s">
        <v>97</v>
      </c>
      <c r="D76" s="3" t="s">
        <v>28</v>
      </c>
      <c r="E76" s="4">
        <v>1460</v>
      </c>
      <c r="F76" s="4">
        <v>0</v>
      </c>
      <c r="G76" s="4">
        <v>35</v>
      </c>
      <c r="H76" s="4">
        <v>2000</v>
      </c>
      <c r="I76" s="4"/>
      <c r="J76" s="4">
        <v>0</v>
      </c>
      <c r="K76" s="4">
        <v>250</v>
      </c>
      <c r="L76" s="80">
        <v>0</v>
      </c>
      <c r="M76" s="5">
        <f t="shared" si="1"/>
        <v>3745</v>
      </c>
      <c r="N76" s="3" t="s">
        <v>19</v>
      </c>
      <c r="O76" s="148" t="s">
        <v>19</v>
      </c>
    </row>
    <row r="77" spans="1:15" s="1" customFormat="1" ht="33.75" customHeight="1">
      <c r="A77" s="3">
        <v>67</v>
      </c>
      <c r="B77" s="78" t="s">
        <v>16</v>
      </c>
      <c r="C77" s="3" t="s">
        <v>98</v>
      </c>
      <c r="D77" s="3" t="s">
        <v>39</v>
      </c>
      <c r="E77" s="4">
        <v>2441</v>
      </c>
      <c r="F77" s="4">
        <v>0</v>
      </c>
      <c r="G77" s="4">
        <v>35</v>
      </c>
      <c r="H77" s="4">
        <v>2400</v>
      </c>
      <c r="I77" s="4"/>
      <c r="J77" s="4">
        <v>0</v>
      </c>
      <c r="K77" s="4">
        <v>250</v>
      </c>
      <c r="L77" s="80">
        <v>0</v>
      </c>
      <c r="M77" s="5">
        <f t="shared" si="1"/>
        <v>5126</v>
      </c>
      <c r="N77" s="3" t="s">
        <v>19</v>
      </c>
      <c r="O77" s="148" t="s">
        <v>19</v>
      </c>
    </row>
    <row r="78" spans="1:15" s="1" customFormat="1" ht="33.75" customHeight="1">
      <c r="A78" s="3">
        <v>68</v>
      </c>
      <c r="B78" s="78" t="s">
        <v>16</v>
      </c>
      <c r="C78" s="3" t="s">
        <v>99</v>
      </c>
      <c r="D78" s="3" t="s">
        <v>64</v>
      </c>
      <c r="E78" s="4">
        <v>1168</v>
      </c>
      <c r="F78" s="4">
        <v>0</v>
      </c>
      <c r="G78" s="4">
        <v>50</v>
      </c>
      <c r="H78" s="4">
        <v>1400</v>
      </c>
      <c r="I78" s="4">
        <v>977</v>
      </c>
      <c r="J78" s="4">
        <v>0</v>
      </c>
      <c r="K78" s="4">
        <v>250</v>
      </c>
      <c r="L78" s="80">
        <v>0</v>
      </c>
      <c r="M78" s="5">
        <f t="shared" si="1"/>
        <v>3845</v>
      </c>
      <c r="N78" s="3" t="s">
        <v>19</v>
      </c>
      <c r="O78" s="148" t="s">
        <v>19</v>
      </c>
    </row>
    <row r="79" spans="1:15" s="1" customFormat="1" ht="33" customHeight="1">
      <c r="A79" s="3">
        <v>69</v>
      </c>
      <c r="B79" s="78" t="s">
        <v>16</v>
      </c>
      <c r="C79" s="3" t="s">
        <v>100</v>
      </c>
      <c r="D79" s="3" t="s">
        <v>64</v>
      </c>
      <c r="E79" s="4">
        <v>1168</v>
      </c>
      <c r="F79" s="4">
        <v>0</v>
      </c>
      <c r="G79" s="4">
        <v>50</v>
      </c>
      <c r="H79" s="4">
        <v>1400</v>
      </c>
      <c r="I79" s="4">
        <v>977</v>
      </c>
      <c r="J79" s="4">
        <v>0</v>
      </c>
      <c r="K79" s="4">
        <v>250</v>
      </c>
      <c r="L79" s="80">
        <v>0</v>
      </c>
      <c r="M79" s="5">
        <f t="shared" si="1"/>
        <v>3845</v>
      </c>
      <c r="N79" s="3" t="s">
        <v>19</v>
      </c>
      <c r="O79" s="148" t="s">
        <v>19</v>
      </c>
    </row>
    <row r="80" spans="1:15" s="1" customFormat="1" ht="33.75" customHeight="1">
      <c r="A80" s="3">
        <v>70</v>
      </c>
      <c r="B80" s="78" t="s">
        <v>16</v>
      </c>
      <c r="C80" s="3" t="s">
        <v>101</v>
      </c>
      <c r="D80" s="3" t="s">
        <v>64</v>
      </c>
      <c r="E80" s="4">
        <v>1168</v>
      </c>
      <c r="F80" s="4">
        <v>0</v>
      </c>
      <c r="G80" s="4">
        <v>35</v>
      </c>
      <c r="H80" s="4">
        <v>1400</v>
      </c>
      <c r="I80" s="4">
        <v>977</v>
      </c>
      <c r="J80" s="4">
        <v>0</v>
      </c>
      <c r="K80" s="4">
        <v>250</v>
      </c>
      <c r="L80" s="80">
        <v>0</v>
      </c>
      <c r="M80" s="5">
        <f t="shared" si="1"/>
        <v>3830</v>
      </c>
      <c r="N80" s="3" t="s">
        <v>19</v>
      </c>
      <c r="O80" s="148" t="s">
        <v>19</v>
      </c>
    </row>
    <row r="81" spans="1:15" s="1" customFormat="1" ht="33.75" customHeight="1">
      <c r="A81" s="3">
        <v>71</v>
      </c>
      <c r="B81" s="78" t="s">
        <v>16</v>
      </c>
      <c r="C81" s="3" t="s">
        <v>102</v>
      </c>
      <c r="D81" s="3" t="s">
        <v>64</v>
      </c>
      <c r="E81" s="4">
        <v>1168</v>
      </c>
      <c r="F81" s="4">
        <v>0</v>
      </c>
      <c r="G81" s="4">
        <v>50</v>
      </c>
      <c r="H81" s="4">
        <v>1400</v>
      </c>
      <c r="I81" s="4">
        <v>977</v>
      </c>
      <c r="J81" s="4">
        <v>0</v>
      </c>
      <c r="K81" s="4">
        <v>250</v>
      </c>
      <c r="L81" s="80">
        <v>0</v>
      </c>
      <c r="M81" s="5">
        <f t="shared" si="1"/>
        <v>3845</v>
      </c>
      <c r="N81" s="3" t="s">
        <v>19</v>
      </c>
      <c r="O81" s="148" t="s">
        <v>19</v>
      </c>
    </row>
    <row r="82" spans="1:15" s="1" customFormat="1" ht="33.75" customHeight="1">
      <c r="A82" s="3">
        <v>72</v>
      </c>
      <c r="B82" s="78" t="s">
        <v>16</v>
      </c>
      <c r="C82" s="3" t="s">
        <v>103</v>
      </c>
      <c r="D82" s="3" t="s">
        <v>64</v>
      </c>
      <c r="E82" s="4">
        <v>1168</v>
      </c>
      <c r="F82" s="4">
        <v>0</v>
      </c>
      <c r="G82" s="4">
        <v>50</v>
      </c>
      <c r="H82" s="4">
        <v>1400</v>
      </c>
      <c r="I82" s="4">
        <v>977</v>
      </c>
      <c r="J82" s="4">
        <v>0</v>
      </c>
      <c r="K82" s="4">
        <v>250</v>
      </c>
      <c r="L82" s="80">
        <v>0</v>
      </c>
      <c r="M82" s="5">
        <f t="shared" si="1"/>
        <v>3845</v>
      </c>
      <c r="N82" s="3" t="s">
        <v>19</v>
      </c>
      <c r="O82" s="148" t="s">
        <v>19</v>
      </c>
    </row>
    <row r="83" spans="1:15" s="1" customFormat="1" ht="33.75" customHeight="1">
      <c r="A83" s="3">
        <v>73</v>
      </c>
      <c r="B83" s="78" t="s">
        <v>16</v>
      </c>
      <c r="C83" s="3" t="s">
        <v>104</v>
      </c>
      <c r="D83" s="3" t="s">
        <v>64</v>
      </c>
      <c r="E83" s="4">
        <v>1168</v>
      </c>
      <c r="F83" s="4">
        <v>0</v>
      </c>
      <c r="G83" s="4">
        <v>75</v>
      </c>
      <c r="H83" s="4">
        <v>1400</v>
      </c>
      <c r="I83" s="4">
        <v>977</v>
      </c>
      <c r="J83" s="4">
        <v>0</v>
      </c>
      <c r="K83" s="4">
        <v>250</v>
      </c>
      <c r="L83" s="80">
        <v>0</v>
      </c>
      <c r="M83" s="5">
        <f t="shared" si="1"/>
        <v>3870</v>
      </c>
      <c r="N83" s="3" t="s">
        <v>19</v>
      </c>
      <c r="O83" s="148" t="s">
        <v>19</v>
      </c>
    </row>
    <row r="84" spans="1:15" s="1" customFormat="1" ht="33.75" customHeight="1">
      <c r="A84" s="3">
        <v>74</v>
      </c>
      <c r="B84" s="78" t="s">
        <v>16</v>
      </c>
      <c r="C84" s="3" t="s">
        <v>105</v>
      </c>
      <c r="D84" s="3" t="s">
        <v>64</v>
      </c>
      <c r="E84" s="4">
        <v>1168</v>
      </c>
      <c r="F84" s="4">
        <v>0</v>
      </c>
      <c r="G84" s="4">
        <v>50</v>
      </c>
      <c r="H84" s="4">
        <v>1400</v>
      </c>
      <c r="I84" s="4">
        <v>977</v>
      </c>
      <c r="J84" s="4">
        <v>0</v>
      </c>
      <c r="K84" s="4">
        <v>250</v>
      </c>
      <c r="L84" s="80">
        <v>0</v>
      </c>
      <c r="M84" s="5">
        <f t="shared" si="1"/>
        <v>3845</v>
      </c>
      <c r="N84" s="3" t="s">
        <v>19</v>
      </c>
      <c r="O84" s="148" t="s">
        <v>19</v>
      </c>
    </row>
    <row r="85" spans="1:15" s="1" customFormat="1" ht="33.75" customHeight="1">
      <c r="A85" s="3">
        <v>75</v>
      </c>
      <c r="B85" s="78" t="s">
        <v>16</v>
      </c>
      <c r="C85" s="3" t="s">
        <v>106</v>
      </c>
      <c r="D85" s="3" t="s">
        <v>64</v>
      </c>
      <c r="E85" s="4">
        <v>1168</v>
      </c>
      <c r="F85" s="4">
        <v>0</v>
      </c>
      <c r="G85" s="4">
        <v>50</v>
      </c>
      <c r="H85" s="4">
        <v>1400</v>
      </c>
      <c r="I85" s="4">
        <v>977</v>
      </c>
      <c r="J85" s="4">
        <v>0</v>
      </c>
      <c r="K85" s="4">
        <v>250</v>
      </c>
      <c r="L85" s="80">
        <v>0</v>
      </c>
      <c r="M85" s="5">
        <f t="shared" si="1"/>
        <v>3845</v>
      </c>
      <c r="N85" s="3" t="s">
        <v>19</v>
      </c>
      <c r="O85" s="148" t="s">
        <v>19</v>
      </c>
    </row>
    <row r="86" spans="1:15" s="1" customFormat="1" ht="33.75" customHeight="1">
      <c r="A86" s="3">
        <v>76</v>
      </c>
      <c r="B86" s="78" t="s">
        <v>16</v>
      </c>
      <c r="C86" s="3" t="s">
        <v>107</v>
      </c>
      <c r="D86" s="3" t="s">
        <v>64</v>
      </c>
      <c r="E86" s="4">
        <v>1168</v>
      </c>
      <c r="F86" s="4">
        <v>0</v>
      </c>
      <c r="G86" s="4">
        <v>50</v>
      </c>
      <c r="H86" s="4">
        <v>1400</v>
      </c>
      <c r="I86" s="4">
        <v>977</v>
      </c>
      <c r="J86" s="4">
        <v>0</v>
      </c>
      <c r="K86" s="4">
        <v>250</v>
      </c>
      <c r="L86" s="80">
        <v>0</v>
      </c>
      <c r="M86" s="5">
        <f t="shared" si="1"/>
        <v>3845</v>
      </c>
      <c r="N86" s="3" t="s">
        <v>19</v>
      </c>
      <c r="O86" s="148" t="s">
        <v>19</v>
      </c>
    </row>
    <row r="87" spans="1:15" s="1" customFormat="1" ht="33.75" customHeight="1">
      <c r="A87" s="3">
        <v>77</v>
      </c>
      <c r="B87" s="78" t="s">
        <v>16</v>
      </c>
      <c r="C87" s="3" t="s">
        <v>108</v>
      </c>
      <c r="D87" s="3" t="s">
        <v>64</v>
      </c>
      <c r="E87" s="4">
        <v>1168</v>
      </c>
      <c r="F87" s="4">
        <v>0</v>
      </c>
      <c r="G87" s="4">
        <v>50</v>
      </c>
      <c r="H87" s="4">
        <v>1400</v>
      </c>
      <c r="I87" s="4">
        <v>977</v>
      </c>
      <c r="J87" s="4">
        <v>0</v>
      </c>
      <c r="K87" s="4">
        <v>250</v>
      </c>
      <c r="L87" s="80">
        <v>0</v>
      </c>
      <c r="M87" s="5">
        <f t="shared" si="1"/>
        <v>3845</v>
      </c>
      <c r="N87" s="3" t="s">
        <v>19</v>
      </c>
      <c r="O87" s="148" t="s">
        <v>19</v>
      </c>
    </row>
    <row r="88" spans="1:15" s="1" customFormat="1" ht="33.75" customHeight="1">
      <c r="A88" s="3">
        <v>78</v>
      </c>
      <c r="B88" s="78" t="s">
        <v>16</v>
      </c>
      <c r="C88" s="3" t="s">
        <v>109</v>
      </c>
      <c r="D88" s="3" t="s">
        <v>64</v>
      </c>
      <c r="E88" s="4">
        <v>1168</v>
      </c>
      <c r="F88" s="4">
        <v>0</v>
      </c>
      <c r="G88" s="4">
        <v>50</v>
      </c>
      <c r="H88" s="4">
        <v>1400</v>
      </c>
      <c r="I88" s="4">
        <v>977</v>
      </c>
      <c r="J88" s="4">
        <v>0</v>
      </c>
      <c r="K88" s="4">
        <v>250</v>
      </c>
      <c r="L88" s="80">
        <v>0</v>
      </c>
      <c r="M88" s="5">
        <f t="shared" si="1"/>
        <v>3845</v>
      </c>
      <c r="N88" s="3" t="s">
        <v>19</v>
      </c>
      <c r="O88" s="148" t="s">
        <v>19</v>
      </c>
    </row>
    <row r="89" spans="1:15" s="1" customFormat="1" ht="33.75" customHeight="1">
      <c r="A89" s="3">
        <v>79</v>
      </c>
      <c r="B89" s="78" t="s">
        <v>16</v>
      </c>
      <c r="C89" s="3" t="s">
        <v>110</v>
      </c>
      <c r="D89" s="3" t="s">
        <v>64</v>
      </c>
      <c r="E89" s="4">
        <v>1168</v>
      </c>
      <c r="F89" s="4">
        <v>0</v>
      </c>
      <c r="G89" s="4">
        <v>50</v>
      </c>
      <c r="H89" s="4">
        <v>1400</v>
      </c>
      <c r="I89" s="4">
        <v>977</v>
      </c>
      <c r="J89" s="4">
        <v>0</v>
      </c>
      <c r="K89" s="4">
        <v>250</v>
      </c>
      <c r="L89" s="80">
        <v>0</v>
      </c>
      <c r="M89" s="5">
        <f t="shared" si="1"/>
        <v>3845</v>
      </c>
      <c r="N89" s="3" t="s">
        <v>19</v>
      </c>
      <c r="O89" s="148" t="s">
        <v>19</v>
      </c>
    </row>
    <row r="90" spans="1:15" s="1" customFormat="1" ht="33.75" customHeight="1">
      <c r="A90" s="3">
        <v>80</v>
      </c>
      <c r="B90" s="78" t="s">
        <v>16</v>
      </c>
      <c r="C90" s="3" t="s">
        <v>111</v>
      </c>
      <c r="D90" s="3" t="s">
        <v>64</v>
      </c>
      <c r="E90" s="4">
        <v>1168</v>
      </c>
      <c r="F90" s="4">
        <v>0</v>
      </c>
      <c r="G90" s="4">
        <v>50</v>
      </c>
      <c r="H90" s="4">
        <v>1400</v>
      </c>
      <c r="I90" s="4">
        <v>977</v>
      </c>
      <c r="J90" s="4">
        <v>0</v>
      </c>
      <c r="K90" s="4">
        <v>250</v>
      </c>
      <c r="L90" s="80">
        <v>0</v>
      </c>
      <c r="M90" s="5">
        <f t="shared" si="1"/>
        <v>3845</v>
      </c>
      <c r="N90" s="3" t="s">
        <v>19</v>
      </c>
      <c r="O90" s="148" t="s">
        <v>19</v>
      </c>
    </row>
    <row r="91" spans="1:15" s="1" customFormat="1" ht="33.75" customHeight="1">
      <c r="A91" s="3">
        <v>81</v>
      </c>
      <c r="B91" s="78" t="s">
        <v>16</v>
      </c>
      <c r="C91" s="3" t="s">
        <v>112</v>
      </c>
      <c r="D91" s="3" t="s">
        <v>64</v>
      </c>
      <c r="E91" s="4">
        <v>1168</v>
      </c>
      <c r="F91" s="4">
        <v>0</v>
      </c>
      <c r="G91" s="4">
        <v>50</v>
      </c>
      <c r="H91" s="4">
        <v>1400</v>
      </c>
      <c r="I91" s="4">
        <v>977</v>
      </c>
      <c r="J91" s="4">
        <v>0</v>
      </c>
      <c r="K91" s="4">
        <v>250</v>
      </c>
      <c r="L91" s="80">
        <v>0</v>
      </c>
      <c r="M91" s="5">
        <f t="shared" si="1"/>
        <v>3845</v>
      </c>
      <c r="N91" s="3" t="s">
        <v>19</v>
      </c>
      <c r="O91" s="148" t="s">
        <v>19</v>
      </c>
    </row>
    <row r="92" spans="1:15" s="1" customFormat="1" ht="33.75" customHeight="1">
      <c r="A92" s="3">
        <v>82</v>
      </c>
      <c r="B92" s="78" t="s">
        <v>16</v>
      </c>
      <c r="C92" s="3" t="s">
        <v>113</v>
      </c>
      <c r="D92" s="3" t="s">
        <v>64</v>
      </c>
      <c r="E92" s="4">
        <v>1168</v>
      </c>
      <c r="F92" s="4">
        <v>0</v>
      </c>
      <c r="G92" s="4">
        <v>50</v>
      </c>
      <c r="H92" s="4">
        <v>1400</v>
      </c>
      <c r="I92" s="4">
        <v>977</v>
      </c>
      <c r="J92" s="4">
        <v>0</v>
      </c>
      <c r="K92" s="4">
        <v>250</v>
      </c>
      <c r="L92" s="80">
        <v>0</v>
      </c>
      <c r="M92" s="5">
        <f t="shared" si="1"/>
        <v>3845</v>
      </c>
      <c r="N92" s="3" t="s">
        <v>19</v>
      </c>
      <c r="O92" s="148" t="s">
        <v>19</v>
      </c>
    </row>
    <row r="93" spans="1:15" s="1" customFormat="1" ht="33.75" customHeight="1">
      <c r="A93" s="3">
        <v>83</v>
      </c>
      <c r="B93" s="78" t="s">
        <v>16</v>
      </c>
      <c r="C93" s="3" t="s">
        <v>114</v>
      </c>
      <c r="D93" s="3" t="s">
        <v>64</v>
      </c>
      <c r="E93" s="4">
        <v>1168</v>
      </c>
      <c r="F93" s="4">
        <v>0</v>
      </c>
      <c r="G93" s="4">
        <v>50</v>
      </c>
      <c r="H93" s="4">
        <v>1400</v>
      </c>
      <c r="I93" s="4">
        <v>977</v>
      </c>
      <c r="J93" s="4">
        <v>0</v>
      </c>
      <c r="K93" s="4">
        <v>250</v>
      </c>
      <c r="L93" s="80">
        <v>0</v>
      </c>
      <c r="M93" s="5">
        <f t="shared" si="1"/>
        <v>3845</v>
      </c>
      <c r="N93" s="3" t="s">
        <v>19</v>
      </c>
      <c r="O93" s="148" t="s">
        <v>19</v>
      </c>
    </row>
    <row r="94" spans="1:15" s="1" customFormat="1" ht="33.75" customHeight="1">
      <c r="A94" s="3">
        <v>84</v>
      </c>
      <c r="B94" s="78" t="s">
        <v>16</v>
      </c>
      <c r="C94" s="3" t="s">
        <v>115</v>
      </c>
      <c r="D94" s="3" t="s">
        <v>64</v>
      </c>
      <c r="E94" s="4">
        <v>1168</v>
      </c>
      <c r="F94" s="4">
        <v>0</v>
      </c>
      <c r="G94" s="4">
        <v>50</v>
      </c>
      <c r="H94" s="4">
        <v>1400</v>
      </c>
      <c r="I94" s="4">
        <v>977</v>
      </c>
      <c r="J94" s="4">
        <v>0</v>
      </c>
      <c r="K94" s="4">
        <v>250</v>
      </c>
      <c r="L94" s="80">
        <v>0</v>
      </c>
      <c r="M94" s="5">
        <f t="shared" si="1"/>
        <v>3845</v>
      </c>
      <c r="N94" s="3" t="s">
        <v>19</v>
      </c>
      <c r="O94" s="148" t="s">
        <v>19</v>
      </c>
    </row>
    <row r="95" spans="1:15" s="1" customFormat="1" ht="33.75" customHeight="1">
      <c r="A95" s="3">
        <v>85</v>
      </c>
      <c r="B95" s="78" t="s">
        <v>16</v>
      </c>
      <c r="C95" s="3" t="s">
        <v>116</v>
      </c>
      <c r="D95" s="3" t="s">
        <v>64</v>
      </c>
      <c r="E95" s="4">
        <v>1168</v>
      </c>
      <c r="F95" s="4">
        <v>0</v>
      </c>
      <c r="G95" s="4">
        <v>50</v>
      </c>
      <c r="H95" s="4">
        <v>1400</v>
      </c>
      <c r="I95" s="4">
        <v>977</v>
      </c>
      <c r="J95" s="4">
        <v>0</v>
      </c>
      <c r="K95" s="4">
        <v>250</v>
      </c>
      <c r="L95" s="80">
        <v>0</v>
      </c>
      <c r="M95" s="5">
        <f t="shared" si="1"/>
        <v>3845</v>
      </c>
      <c r="N95" s="3" t="s">
        <v>19</v>
      </c>
      <c r="O95" s="148" t="s">
        <v>19</v>
      </c>
    </row>
    <row r="96" spans="1:15" s="1" customFormat="1" ht="33.75" customHeight="1">
      <c r="A96" s="3">
        <v>86</v>
      </c>
      <c r="B96" s="78" t="s">
        <v>16</v>
      </c>
      <c r="C96" s="3" t="s">
        <v>117</v>
      </c>
      <c r="D96" s="3" t="s">
        <v>64</v>
      </c>
      <c r="E96" s="4">
        <v>1168</v>
      </c>
      <c r="F96" s="4">
        <v>0</v>
      </c>
      <c r="G96" s="4">
        <v>50</v>
      </c>
      <c r="H96" s="4">
        <v>1400</v>
      </c>
      <c r="I96" s="4">
        <v>977</v>
      </c>
      <c r="J96" s="4">
        <v>0</v>
      </c>
      <c r="K96" s="4">
        <v>250</v>
      </c>
      <c r="L96" s="80">
        <v>0</v>
      </c>
      <c r="M96" s="5">
        <f t="shared" si="1"/>
        <v>3845</v>
      </c>
      <c r="N96" s="3" t="s">
        <v>19</v>
      </c>
      <c r="O96" s="148" t="s">
        <v>19</v>
      </c>
    </row>
    <row r="97" spans="1:15" s="1" customFormat="1" ht="33.75" customHeight="1">
      <c r="A97" s="3">
        <v>87</v>
      </c>
      <c r="B97" s="78" t="s">
        <v>16</v>
      </c>
      <c r="C97" s="3" t="s">
        <v>118</v>
      </c>
      <c r="D97" s="3" t="s">
        <v>64</v>
      </c>
      <c r="E97" s="4">
        <v>1168</v>
      </c>
      <c r="F97" s="4">
        <v>0</v>
      </c>
      <c r="G97" s="4">
        <v>75</v>
      </c>
      <c r="H97" s="4">
        <v>1400</v>
      </c>
      <c r="I97" s="4">
        <v>977</v>
      </c>
      <c r="J97" s="4">
        <v>0</v>
      </c>
      <c r="K97" s="4">
        <v>250</v>
      </c>
      <c r="L97" s="80">
        <v>0</v>
      </c>
      <c r="M97" s="5">
        <f t="shared" si="1"/>
        <v>3870</v>
      </c>
      <c r="N97" s="3" t="s">
        <v>19</v>
      </c>
      <c r="O97" s="148" t="s">
        <v>19</v>
      </c>
    </row>
    <row r="98" spans="1:15" s="1" customFormat="1" ht="33.75" customHeight="1">
      <c r="A98" s="3">
        <v>88</v>
      </c>
      <c r="B98" s="78" t="s">
        <v>16</v>
      </c>
      <c r="C98" s="81" t="s">
        <v>119</v>
      </c>
      <c r="D98" s="3" t="s">
        <v>64</v>
      </c>
      <c r="E98" s="4">
        <v>1168</v>
      </c>
      <c r="F98" s="4">
        <v>0</v>
      </c>
      <c r="G98" s="4">
        <v>50</v>
      </c>
      <c r="H98" s="4">
        <v>1400</v>
      </c>
      <c r="I98" s="4">
        <v>977</v>
      </c>
      <c r="J98" s="4">
        <v>0</v>
      </c>
      <c r="K98" s="4">
        <v>250</v>
      </c>
      <c r="L98" s="80">
        <v>0</v>
      </c>
      <c r="M98" s="5">
        <f t="shared" si="1"/>
        <v>3845</v>
      </c>
      <c r="N98" s="3" t="s">
        <v>19</v>
      </c>
      <c r="O98" s="148" t="s">
        <v>19</v>
      </c>
    </row>
    <row r="99" spans="1:15" s="1" customFormat="1" ht="33.75" customHeight="1">
      <c r="A99" s="3">
        <v>89</v>
      </c>
      <c r="B99" s="78" t="s">
        <v>16</v>
      </c>
      <c r="C99" s="3" t="s">
        <v>120</v>
      </c>
      <c r="D99" s="3" t="s">
        <v>64</v>
      </c>
      <c r="E99" s="4">
        <v>1168</v>
      </c>
      <c r="F99" s="4">
        <v>0</v>
      </c>
      <c r="G99" s="4">
        <v>50</v>
      </c>
      <c r="H99" s="4">
        <v>1400</v>
      </c>
      <c r="I99" s="4">
        <v>977</v>
      </c>
      <c r="J99" s="4">
        <v>0</v>
      </c>
      <c r="K99" s="4">
        <v>250</v>
      </c>
      <c r="L99" s="80">
        <v>0</v>
      </c>
      <c r="M99" s="5">
        <f t="shared" si="1"/>
        <v>3845</v>
      </c>
      <c r="N99" s="3" t="s">
        <v>19</v>
      </c>
      <c r="O99" s="148" t="s">
        <v>19</v>
      </c>
    </row>
    <row r="100" spans="1:15" s="1" customFormat="1" ht="33.75" customHeight="1">
      <c r="A100" s="3">
        <v>90</v>
      </c>
      <c r="B100" s="78" t="s">
        <v>16</v>
      </c>
      <c r="C100" s="3" t="s">
        <v>121</v>
      </c>
      <c r="D100" s="3" t="s">
        <v>64</v>
      </c>
      <c r="E100" s="4">
        <v>1168</v>
      </c>
      <c r="F100" s="4">
        <v>0</v>
      </c>
      <c r="G100" s="4">
        <v>50</v>
      </c>
      <c r="H100" s="4">
        <v>1400</v>
      </c>
      <c r="I100" s="4">
        <v>977</v>
      </c>
      <c r="J100" s="4">
        <v>0</v>
      </c>
      <c r="K100" s="4">
        <v>250</v>
      </c>
      <c r="L100" s="80">
        <v>0</v>
      </c>
      <c r="M100" s="5">
        <f t="shared" si="1"/>
        <v>3845</v>
      </c>
      <c r="N100" s="3" t="s">
        <v>19</v>
      </c>
      <c r="O100" s="148" t="s">
        <v>19</v>
      </c>
    </row>
    <row r="101" spans="1:15" s="1" customFormat="1" ht="33.75" customHeight="1">
      <c r="A101" s="3">
        <v>91</v>
      </c>
      <c r="B101" s="78" t="s">
        <v>16</v>
      </c>
      <c r="C101" s="3" t="s">
        <v>122</v>
      </c>
      <c r="D101" s="3" t="s">
        <v>64</v>
      </c>
      <c r="E101" s="4">
        <v>1168</v>
      </c>
      <c r="F101" s="4">
        <v>0</v>
      </c>
      <c r="G101" s="4">
        <v>50</v>
      </c>
      <c r="H101" s="4">
        <v>1400</v>
      </c>
      <c r="I101" s="4">
        <v>977</v>
      </c>
      <c r="J101" s="4">
        <v>0</v>
      </c>
      <c r="K101" s="4">
        <v>250</v>
      </c>
      <c r="L101" s="80">
        <v>0</v>
      </c>
      <c r="M101" s="5">
        <f t="shared" si="1"/>
        <v>3845</v>
      </c>
      <c r="N101" s="3" t="s">
        <v>19</v>
      </c>
      <c r="O101" s="148" t="s">
        <v>19</v>
      </c>
    </row>
    <row r="102" spans="1:15" s="1" customFormat="1" ht="33.75" customHeight="1">
      <c r="A102" s="3">
        <v>92</v>
      </c>
      <c r="B102" s="78" t="s">
        <v>16</v>
      </c>
      <c r="C102" s="3" t="s">
        <v>123</v>
      </c>
      <c r="D102" s="3" t="s">
        <v>64</v>
      </c>
      <c r="E102" s="4">
        <v>1168</v>
      </c>
      <c r="F102" s="4">
        <v>0</v>
      </c>
      <c r="G102" s="4">
        <v>50</v>
      </c>
      <c r="H102" s="4">
        <v>1400</v>
      </c>
      <c r="I102" s="4">
        <v>977</v>
      </c>
      <c r="J102" s="4">
        <v>0</v>
      </c>
      <c r="K102" s="4">
        <v>250</v>
      </c>
      <c r="L102" s="80">
        <v>0</v>
      </c>
      <c r="M102" s="5">
        <f t="shared" si="1"/>
        <v>3845</v>
      </c>
      <c r="N102" s="3" t="s">
        <v>19</v>
      </c>
      <c r="O102" s="148" t="s">
        <v>19</v>
      </c>
    </row>
    <row r="103" spans="1:15" s="1" customFormat="1" ht="33.75" customHeight="1">
      <c r="A103" s="3">
        <v>93</v>
      </c>
      <c r="B103" s="78" t="s">
        <v>16</v>
      </c>
      <c r="C103" s="3" t="s">
        <v>124</v>
      </c>
      <c r="D103" s="3" t="s">
        <v>64</v>
      </c>
      <c r="E103" s="4">
        <v>1168</v>
      </c>
      <c r="F103" s="4">
        <v>0</v>
      </c>
      <c r="G103" s="4">
        <v>50</v>
      </c>
      <c r="H103" s="4">
        <v>1400</v>
      </c>
      <c r="I103" s="4">
        <v>977</v>
      </c>
      <c r="J103" s="4">
        <v>0</v>
      </c>
      <c r="K103" s="4">
        <v>250</v>
      </c>
      <c r="L103" s="80">
        <v>0</v>
      </c>
      <c r="M103" s="5">
        <f t="shared" si="1"/>
        <v>3845</v>
      </c>
      <c r="N103" s="3" t="s">
        <v>19</v>
      </c>
      <c r="O103" s="148" t="s">
        <v>19</v>
      </c>
    </row>
    <row r="104" spans="1:15" s="1" customFormat="1" ht="33.75" customHeight="1">
      <c r="A104" s="3">
        <v>94</v>
      </c>
      <c r="B104" s="78" t="s">
        <v>16</v>
      </c>
      <c r="C104" s="3" t="s">
        <v>125</v>
      </c>
      <c r="D104" s="3" t="s">
        <v>64</v>
      </c>
      <c r="E104" s="4">
        <v>1168</v>
      </c>
      <c r="F104" s="4">
        <v>0</v>
      </c>
      <c r="G104" s="4">
        <v>50</v>
      </c>
      <c r="H104" s="4">
        <v>1400</v>
      </c>
      <c r="I104" s="4">
        <v>977</v>
      </c>
      <c r="J104" s="4">
        <v>0</v>
      </c>
      <c r="K104" s="4">
        <v>250</v>
      </c>
      <c r="L104" s="80">
        <v>0</v>
      </c>
      <c r="M104" s="5">
        <f t="shared" si="1"/>
        <v>3845</v>
      </c>
      <c r="N104" s="3" t="s">
        <v>19</v>
      </c>
      <c r="O104" s="148" t="s">
        <v>19</v>
      </c>
    </row>
    <row r="105" spans="1:15" s="2" customFormat="1" ht="31.5" customHeight="1">
      <c r="A105" s="3">
        <v>95</v>
      </c>
      <c r="B105" s="78" t="s">
        <v>16</v>
      </c>
      <c r="C105" s="3" t="s">
        <v>126</v>
      </c>
      <c r="D105" s="3" t="s">
        <v>64</v>
      </c>
      <c r="E105" s="4">
        <v>1168</v>
      </c>
      <c r="F105" s="4">
        <v>0</v>
      </c>
      <c r="G105" s="4">
        <v>35</v>
      </c>
      <c r="H105" s="4">
        <v>1400</v>
      </c>
      <c r="I105" s="4">
        <v>977</v>
      </c>
      <c r="J105" s="4">
        <v>0</v>
      </c>
      <c r="K105" s="4">
        <v>250</v>
      </c>
      <c r="L105" s="80">
        <v>0</v>
      </c>
      <c r="M105" s="5">
        <f t="shared" si="1"/>
        <v>3830</v>
      </c>
      <c r="N105" s="3" t="s">
        <v>19</v>
      </c>
      <c r="O105" s="148" t="s">
        <v>19</v>
      </c>
    </row>
    <row r="106" spans="1:15" s="1" customFormat="1" ht="33.75" customHeight="1">
      <c r="A106" s="3">
        <v>96</v>
      </c>
      <c r="B106" s="78" t="s">
        <v>16</v>
      </c>
      <c r="C106" s="3" t="s">
        <v>127</v>
      </c>
      <c r="D106" s="3" t="s">
        <v>64</v>
      </c>
      <c r="E106" s="4">
        <v>1168</v>
      </c>
      <c r="F106" s="4">
        <v>0</v>
      </c>
      <c r="G106" s="4">
        <v>50</v>
      </c>
      <c r="H106" s="4">
        <v>1400</v>
      </c>
      <c r="I106" s="4">
        <v>977</v>
      </c>
      <c r="J106" s="4">
        <v>0</v>
      </c>
      <c r="K106" s="4">
        <v>250</v>
      </c>
      <c r="L106" s="80">
        <v>0</v>
      </c>
      <c r="M106" s="5">
        <f t="shared" si="1"/>
        <v>3845</v>
      </c>
      <c r="N106" s="3" t="s">
        <v>19</v>
      </c>
      <c r="O106" s="148" t="s">
        <v>19</v>
      </c>
    </row>
    <row r="107" spans="1:15" s="1" customFormat="1" ht="33.75" customHeight="1">
      <c r="A107" s="3">
        <v>97</v>
      </c>
      <c r="B107" s="78" t="s">
        <v>16</v>
      </c>
      <c r="C107" s="3" t="s">
        <v>128</v>
      </c>
      <c r="D107" s="3" t="s">
        <v>64</v>
      </c>
      <c r="E107" s="4">
        <v>1168</v>
      </c>
      <c r="F107" s="4">
        <v>0</v>
      </c>
      <c r="G107" s="4">
        <v>50</v>
      </c>
      <c r="H107" s="4">
        <v>1400</v>
      </c>
      <c r="I107" s="4">
        <v>977</v>
      </c>
      <c r="J107" s="4">
        <v>0</v>
      </c>
      <c r="K107" s="4">
        <v>250</v>
      </c>
      <c r="L107" s="80">
        <v>0</v>
      </c>
      <c r="M107" s="5">
        <f t="shared" si="1"/>
        <v>3845</v>
      </c>
      <c r="N107" s="3" t="s">
        <v>19</v>
      </c>
      <c r="O107" s="148">
        <v>545</v>
      </c>
    </row>
    <row r="108" spans="1:15" s="1" customFormat="1" ht="33.75" customHeight="1">
      <c r="A108" s="3">
        <v>98</v>
      </c>
      <c r="B108" s="78" t="s">
        <v>16</v>
      </c>
      <c r="C108" s="3" t="s">
        <v>129</v>
      </c>
      <c r="D108" s="3" t="s">
        <v>64</v>
      </c>
      <c r="E108" s="4">
        <v>1168</v>
      </c>
      <c r="F108" s="4">
        <v>0</v>
      </c>
      <c r="G108" s="4">
        <v>50</v>
      </c>
      <c r="H108" s="4">
        <v>1400</v>
      </c>
      <c r="I108" s="4">
        <v>977</v>
      </c>
      <c r="J108" s="4">
        <v>0</v>
      </c>
      <c r="K108" s="4">
        <v>250</v>
      </c>
      <c r="L108" s="80">
        <v>0</v>
      </c>
      <c r="M108" s="5">
        <f t="shared" si="1"/>
        <v>3845</v>
      </c>
      <c r="N108" s="3" t="s">
        <v>19</v>
      </c>
      <c r="O108" s="148" t="s">
        <v>19</v>
      </c>
    </row>
    <row r="109" spans="1:15" s="1" customFormat="1" ht="33.75" customHeight="1">
      <c r="A109" s="3">
        <v>99</v>
      </c>
      <c r="B109" s="78" t="s">
        <v>16</v>
      </c>
      <c r="C109" s="3" t="s">
        <v>130</v>
      </c>
      <c r="D109" s="3" t="s">
        <v>64</v>
      </c>
      <c r="E109" s="4">
        <v>1168</v>
      </c>
      <c r="F109" s="4">
        <v>0</v>
      </c>
      <c r="G109" s="4">
        <v>50</v>
      </c>
      <c r="H109" s="4">
        <v>1400</v>
      </c>
      <c r="I109" s="4">
        <v>977</v>
      </c>
      <c r="J109" s="4">
        <v>0</v>
      </c>
      <c r="K109" s="4">
        <v>250</v>
      </c>
      <c r="L109" s="80">
        <v>0</v>
      </c>
      <c r="M109" s="5">
        <f t="shared" si="1"/>
        <v>3845</v>
      </c>
      <c r="N109" s="3" t="s">
        <v>19</v>
      </c>
      <c r="O109" s="148" t="s">
        <v>19</v>
      </c>
    </row>
    <row r="110" spans="1:15" s="1" customFormat="1" ht="33.75" customHeight="1">
      <c r="A110" s="3">
        <v>100</v>
      </c>
      <c r="B110" s="78" t="s">
        <v>16</v>
      </c>
      <c r="C110" s="3" t="s">
        <v>131</v>
      </c>
      <c r="D110" s="3" t="s">
        <v>64</v>
      </c>
      <c r="E110" s="4">
        <v>1168</v>
      </c>
      <c r="F110" s="4">
        <v>0</v>
      </c>
      <c r="G110" s="4">
        <v>50</v>
      </c>
      <c r="H110" s="4">
        <v>1400</v>
      </c>
      <c r="I110" s="4">
        <v>977</v>
      </c>
      <c r="J110" s="4">
        <v>0</v>
      </c>
      <c r="K110" s="4">
        <v>250</v>
      </c>
      <c r="L110" s="80">
        <v>0</v>
      </c>
      <c r="M110" s="5">
        <f t="shared" si="1"/>
        <v>3845</v>
      </c>
      <c r="N110" s="3" t="s">
        <v>19</v>
      </c>
      <c r="O110" s="148" t="s">
        <v>19</v>
      </c>
    </row>
    <row r="111" spans="1:15" s="1" customFormat="1" ht="33.75" customHeight="1">
      <c r="A111" s="3">
        <v>101</v>
      </c>
      <c r="B111" s="78" t="s">
        <v>16</v>
      </c>
      <c r="C111" s="3" t="s">
        <v>132</v>
      </c>
      <c r="D111" s="3" t="s">
        <v>64</v>
      </c>
      <c r="E111" s="4">
        <v>1168</v>
      </c>
      <c r="F111" s="4">
        <v>0</v>
      </c>
      <c r="G111" s="4">
        <v>50</v>
      </c>
      <c r="H111" s="4">
        <v>1400</v>
      </c>
      <c r="I111" s="4">
        <v>977</v>
      </c>
      <c r="J111" s="4">
        <v>0</v>
      </c>
      <c r="K111" s="4">
        <v>250</v>
      </c>
      <c r="L111" s="80">
        <v>0</v>
      </c>
      <c r="M111" s="5">
        <f t="shared" si="1"/>
        <v>3845</v>
      </c>
      <c r="N111" s="3" t="s">
        <v>19</v>
      </c>
      <c r="O111" s="148" t="s">
        <v>19</v>
      </c>
    </row>
    <row r="112" spans="1:15" s="1" customFormat="1" ht="33.75" customHeight="1">
      <c r="A112" s="3">
        <v>102</v>
      </c>
      <c r="B112" s="78" t="s">
        <v>16</v>
      </c>
      <c r="C112" s="3" t="s">
        <v>133</v>
      </c>
      <c r="D112" s="3" t="s">
        <v>64</v>
      </c>
      <c r="E112" s="4">
        <v>1168</v>
      </c>
      <c r="F112" s="4">
        <v>0</v>
      </c>
      <c r="G112" s="4">
        <v>50</v>
      </c>
      <c r="H112" s="4">
        <v>1400</v>
      </c>
      <c r="I112" s="4">
        <v>977</v>
      </c>
      <c r="J112" s="4">
        <v>0</v>
      </c>
      <c r="K112" s="4">
        <v>250</v>
      </c>
      <c r="L112" s="80">
        <v>0</v>
      </c>
      <c r="M112" s="5">
        <f t="shared" si="1"/>
        <v>3845</v>
      </c>
      <c r="N112" s="3" t="s">
        <v>19</v>
      </c>
      <c r="O112" s="148" t="s">
        <v>19</v>
      </c>
    </row>
    <row r="113" spans="1:15" s="1" customFormat="1" ht="33.75" customHeight="1">
      <c r="A113" s="3">
        <v>103</v>
      </c>
      <c r="B113" s="78"/>
      <c r="C113" s="3" t="s">
        <v>1852</v>
      </c>
      <c r="D113" s="3" t="s">
        <v>30</v>
      </c>
      <c r="E113" s="4">
        <v>10261</v>
      </c>
      <c r="F113" s="4">
        <v>4000</v>
      </c>
      <c r="G113" s="4"/>
      <c r="H113" s="4"/>
      <c r="I113" s="4"/>
      <c r="J113" s="4">
        <v>375</v>
      </c>
      <c r="K113" s="4">
        <v>250</v>
      </c>
      <c r="L113" s="80">
        <v>0</v>
      </c>
      <c r="M113" s="5">
        <f>SUM(E113:L113)</f>
        <v>14886</v>
      </c>
      <c r="N113" s="3"/>
      <c r="O113" s="148"/>
    </row>
    <row r="114" spans="1:15" s="1" customFormat="1" ht="33.75" customHeight="1">
      <c r="A114" s="3">
        <v>104</v>
      </c>
      <c r="B114" s="78" t="s">
        <v>16</v>
      </c>
      <c r="C114" s="3" t="s">
        <v>134</v>
      </c>
      <c r="D114" s="3" t="s">
        <v>64</v>
      </c>
      <c r="E114" s="4">
        <v>1168</v>
      </c>
      <c r="F114" s="4">
        <v>0</v>
      </c>
      <c r="G114" s="4">
        <v>75</v>
      </c>
      <c r="H114" s="4">
        <v>1400</v>
      </c>
      <c r="I114" s="4">
        <v>977</v>
      </c>
      <c r="J114" s="4">
        <v>0</v>
      </c>
      <c r="K114" s="4">
        <v>250</v>
      </c>
      <c r="L114" s="80">
        <v>0</v>
      </c>
      <c r="M114" s="5">
        <f t="shared" si="1"/>
        <v>3870</v>
      </c>
      <c r="N114" s="3" t="s">
        <v>19</v>
      </c>
      <c r="O114" s="148" t="s">
        <v>19</v>
      </c>
    </row>
    <row r="115" spans="1:15" s="1" customFormat="1" ht="33.75" customHeight="1">
      <c r="A115" s="3">
        <v>105</v>
      </c>
      <c r="B115" s="78" t="s">
        <v>16</v>
      </c>
      <c r="C115" s="3" t="s">
        <v>135</v>
      </c>
      <c r="D115" s="3" t="s">
        <v>64</v>
      </c>
      <c r="E115" s="4">
        <v>1168</v>
      </c>
      <c r="F115" s="4">
        <v>0</v>
      </c>
      <c r="G115" s="4">
        <v>50</v>
      </c>
      <c r="H115" s="4">
        <v>1400</v>
      </c>
      <c r="I115" s="4">
        <v>977</v>
      </c>
      <c r="J115" s="4">
        <v>0</v>
      </c>
      <c r="K115" s="4">
        <v>250</v>
      </c>
      <c r="L115" s="80">
        <v>0</v>
      </c>
      <c r="M115" s="5">
        <f t="shared" si="1"/>
        <v>3845</v>
      </c>
      <c r="N115" s="3" t="s">
        <v>19</v>
      </c>
      <c r="O115" s="148" t="s">
        <v>19</v>
      </c>
    </row>
    <row r="116" spans="1:15" s="1" customFormat="1" ht="33.75" customHeight="1">
      <c r="A116" s="3">
        <v>106</v>
      </c>
      <c r="B116" s="78" t="s">
        <v>16</v>
      </c>
      <c r="C116" s="3" t="s">
        <v>136</v>
      </c>
      <c r="D116" s="3" t="s">
        <v>64</v>
      </c>
      <c r="E116" s="4">
        <v>1168</v>
      </c>
      <c r="F116" s="4">
        <v>0</v>
      </c>
      <c r="G116" s="4">
        <v>50</v>
      </c>
      <c r="H116" s="4">
        <v>1400</v>
      </c>
      <c r="I116" s="4">
        <v>977</v>
      </c>
      <c r="J116" s="4">
        <v>0</v>
      </c>
      <c r="K116" s="4">
        <v>250</v>
      </c>
      <c r="L116" s="80">
        <v>0</v>
      </c>
      <c r="M116" s="5">
        <f t="shared" si="1"/>
        <v>3845</v>
      </c>
      <c r="N116" s="3" t="s">
        <v>19</v>
      </c>
      <c r="O116" s="148" t="s">
        <v>19</v>
      </c>
    </row>
    <row r="117" spans="1:15" s="1" customFormat="1" ht="33.75" customHeight="1">
      <c r="A117" s="3">
        <v>107</v>
      </c>
      <c r="B117" s="78" t="s">
        <v>16</v>
      </c>
      <c r="C117" s="3" t="s">
        <v>137</v>
      </c>
      <c r="D117" s="3" t="s">
        <v>64</v>
      </c>
      <c r="E117" s="4">
        <v>1168</v>
      </c>
      <c r="F117" s="4">
        <v>0</v>
      </c>
      <c r="G117" s="4">
        <v>50</v>
      </c>
      <c r="H117" s="4">
        <v>1400</v>
      </c>
      <c r="I117" s="4">
        <v>977</v>
      </c>
      <c r="J117" s="4">
        <v>0</v>
      </c>
      <c r="K117" s="4">
        <v>250</v>
      </c>
      <c r="L117" s="80">
        <v>0</v>
      </c>
      <c r="M117" s="5">
        <f t="shared" si="1"/>
        <v>3845</v>
      </c>
      <c r="N117" s="3" t="s">
        <v>19</v>
      </c>
      <c r="O117" s="148" t="s">
        <v>19</v>
      </c>
    </row>
    <row r="118" spans="1:15" s="1" customFormat="1" ht="33.75" customHeight="1">
      <c r="A118" s="3">
        <v>108</v>
      </c>
      <c r="B118" s="78" t="s">
        <v>16</v>
      </c>
      <c r="C118" s="3" t="s">
        <v>138</v>
      </c>
      <c r="D118" s="3" t="s">
        <v>64</v>
      </c>
      <c r="E118" s="4">
        <v>1168</v>
      </c>
      <c r="F118" s="4">
        <v>0</v>
      </c>
      <c r="G118" s="4">
        <v>50</v>
      </c>
      <c r="H118" s="4">
        <v>1400</v>
      </c>
      <c r="I118" s="4">
        <v>977</v>
      </c>
      <c r="J118" s="4">
        <v>0</v>
      </c>
      <c r="K118" s="4">
        <v>250</v>
      </c>
      <c r="L118" s="80">
        <v>0</v>
      </c>
      <c r="M118" s="5">
        <f t="shared" si="1"/>
        <v>3845</v>
      </c>
      <c r="N118" s="3" t="s">
        <v>19</v>
      </c>
      <c r="O118" s="148" t="s">
        <v>19</v>
      </c>
    </row>
    <row r="119" spans="1:15" s="1" customFormat="1" ht="33.75" customHeight="1">
      <c r="A119" s="3">
        <v>109</v>
      </c>
      <c r="B119" s="78" t="s">
        <v>16</v>
      </c>
      <c r="C119" s="3" t="s">
        <v>139</v>
      </c>
      <c r="D119" s="3" t="s">
        <v>33</v>
      </c>
      <c r="E119" s="4">
        <v>5835</v>
      </c>
      <c r="F119" s="4">
        <v>0</v>
      </c>
      <c r="G119" s="4">
        <v>0</v>
      </c>
      <c r="H119" s="4">
        <v>3800</v>
      </c>
      <c r="I119" s="4"/>
      <c r="J119" s="4">
        <v>375</v>
      </c>
      <c r="K119" s="4">
        <v>250</v>
      </c>
      <c r="L119" s="80">
        <v>0</v>
      </c>
      <c r="M119" s="5">
        <f t="shared" si="1"/>
        <v>10260</v>
      </c>
      <c r="N119" s="3" t="s">
        <v>19</v>
      </c>
      <c r="O119" s="148" t="s">
        <v>19</v>
      </c>
    </row>
    <row r="120" spans="1:15" s="1" customFormat="1" ht="33.75" customHeight="1">
      <c r="A120" s="3">
        <v>110</v>
      </c>
      <c r="B120" s="78" t="s">
        <v>16</v>
      </c>
      <c r="C120" s="3" t="s">
        <v>140</v>
      </c>
      <c r="D120" s="3" t="s">
        <v>39</v>
      </c>
      <c r="E120" s="4">
        <v>2441</v>
      </c>
      <c r="F120" s="4">
        <v>0</v>
      </c>
      <c r="G120" s="4">
        <v>35</v>
      </c>
      <c r="H120" s="4">
        <v>2400</v>
      </c>
      <c r="I120" s="4"/>
      <c r="J120" s="4">
        <v>0</v>
      </c>
      <c r="K120" s="4">
        <v>250</v>
      </c>
      <c r="L120" s="80">
        <v>0</v>
      </c>
      <c r="M120" s="5">
        <f t="shared" si="1"/>
        <v>5126</v>
      </c>
      <c r="N120" s="3" t="s">
        <v>19</v>
      </c>
      <c r="O120" s="148" t="s">
        <v>19</v>
      </c>
    </row>
    <row r="121" spans="1:15" s="1" customFormat="1" ht="33.75" customHeight="1">
      <c r="A121" s="3">
        <v>111</v>
      </c>
      <c r="B121" s="78" t="s">
        <v>16</v>
      </c>
      <c r="C121" s="3" t="s">
        <v>141</v>
      </c>
      <c r="D121" s="3" t="s">
        <v>64</v>
      </c>
      <c r="E121" s="4">
        <v>1168</v>
      </c>
      <c r="F121" s="4">
        <v>0</v>
      </c>
      <c r="G121" s="4">
        <v>35</v>
      </c>
      <c r="H121" s="4">
        <v>1400</v>
      </c>
      <c r="I121" s="4">
        <v>977</v>
      </c>
      <c r="J121" s="4">
        <v>0</v>
      </c>
      <c r="K121" s="4">
        <v>250</v>
      </c>
      <c r="L121" s="80">
        <v>0</v>
      </c>
      <c r="M121" s="5">
        <f t="shared" si="1"/>
        <v>3830</v>
      </c>
      <c r="N121" s="3" t="s">
        <v>19</v>
      </c>
      <c r="O121" s="148" t="s">
        <v>19</v>
      </c>
    </row>
    <row r="122" spans="1:15" s="1" customFormat="1" ht="33.75" customHeight="1">
      <c r="A122" s="3">
        <v>112</v>
      </c>
      <c r="B122" s="78" t="s">
        <v>16</v>
      </c>
      <c r="C122" s="3" t="s">
        <v>142</v>
      </c>
      <c r="D122" s="3" t="s">
        <v>64</v>
      </c>
      <c r="E122" s="4">
        <v>1168</v>
      </c>
      <c r="F122" s="4">
        <v>0</v>
      </c>
      <c r="G122" s="4">
        <v>35</v>
      </c>
      <c r="H122" s="4">
        <v>1400</v>
      </c>
      <c r="I122" s="4">
        <v>977</v>
      </c>
      <c r="J122" s="4">
        <v>0</v>
      </c>
      <c r="K122" s="4">
        <v>250</v>
      </c>
      <c r="L122" s="80">
        <v>0</v>
      </c>
      <c r="M122" s="5">
        <f t="shared" ref="M122:M186" si="2">SUM(E122:L122)</f>
        <v>3830</v>
      </c>
      <c r="N122" s="3" t="s">
        <v>19</v>
      </c>
      <c r="O122" s="148" t="s">
        <v>19</v>
      </c>
    </row>
    <row r="123" spans="1:15" s="1" customFormat="1" ht="33.75" customHeight="1">
      <c r="A123" s="3">
        <v>113</v>
      </c>
      <c r="B123" s="78" t="s">
        <v>16</v>
      </c>
      <c r="C123" s="3" t="s">
        <v>143</v>
      </c>
      <c r="D123" s="3" t="s">
        <v>64</v>
      </c>
      <c r="E123" s="4">
        <v>1168</v>
      </c>
      <c r="F123" s="4">
        <v>0</v>
      </c>
      <c r="G123" s="4">
        <v>0</v>
      </c>
      <c r="H123" s="4">
        <v>1400</v>
      </c>
      <c r="I123" s="4">
        <v>977</v>
      </c>
      <c r="J123" s="4">
        <v>0</v>
      </c>
      <c r="K123" s="4">
        <v>250</v>
      </c>
      <c r="L123" s="80">
        <v>0</v>
      </c>
      <c r="M123" s="5">
        <f t="shared" si="2"/>
        <v>3795</v>
      </c>
      <c r="N123" s="3" t="s">
        <v>19</v>
      </c>
      <c r="O123" s="148" t="s">
        <v>19</v>
      </c>
    </row>
    <row r="124" spans="1:15" s="1" customFormat="1" ht="33.75" customHeight="1">
      <c r="A124" s="3">
        <v>114</v>
      </c>
      <c r="B124" s="78" t="s">
        <v>16</v>
      </c>
      <c r="C124" s="3" t="s">
        <v>144</v>
      </c>
      <c r="D124" s="3" t="s">
        <v>33</v>
      </c>
      <c r="E124" s="4">
        <v>5835</v>
      </c>
      <c r="F124" s="4">
        <v>0</v>
      </c>
      <c r="G124" s="4">
        <v>0</v>
      </c>
      <c r="H124" s="4">
        <v>3800</v>
      </c>
      <c r="I124" s="4"/>
      <c r="J124" s="4">
        <v>375</v>
      </c>
      <c r="K124" s="4">
        <v>250</v>
      </c>
      <c r="L124" s="80">
        <v>0</v>
      </c>
      <c r="M124" s="5">
        <f t="shared" si="2"/>
        <v>10260</v>
      </c>
      <c r="N124" s="3" t="s">
        <v>19</v>
      </c>
      <c r="O124" s="148" t="s">
        <v>19</v>
      </c>
    </row>
    <row r="125" spans="1:15" s="1" customFormat="1" ht="33.75" customHeight="1">
      <c r="A125" s="3">
        <v>115</v>
      </c>
      <c r="B125" s="78" t="s">
        <v>16</v>
      </c>
      <c r="C125" s="3" t="s">
        <v>145</v>
      </c>
      <c r="D125" s="3" t="s">
        <v>33</v>
      </c>
      <c r="E125" s="4">
        <v>5835</v>
      </c>
      <c r="F125" s="4">
        <v>0</v>
      </c>
      <c r="G125" s="4">
        <v>0</v>
      </c>
      <c r="H125" s="4">
        <v>3800</v>
      </c>
      <c r="I125" s="4"/>
      <c r="J125" s="4">
        <v>375</v>
      </c>
      <c r="K125" s="4">
        <v>250</v>
      </c>
      <c r="L125" s="80">
        <v>0</v>
      </c>
      <c r="M125" s="5">
        <f t="shared" si="2"/>
        <v>10260</v>
      </c>
      <c r="N125" s="3" t="s">
        <v>19</v>
      </c>
      <c r="O125" s="148" t="s">
        <v>19</v>
      </c>
    </row>
    <row r="126" spans="1:15" s="1" customFormat="1" ht="33.75" customHeight="1">
      <c r="A126" s="3">
        <v>116</v>
      </c>
      <c r="B126" s="78"/>
      <c r="C126" s="3" t="s">
        <v>1851</v>
      </c>
      <c r="D126" s="3" t="s">
        <v>30</v>
      </c>
      <c r="E126" s="4">
        <v>10261</v>
      </c>
      <c r="F126" s="4">
        <v>4000</v>
      </c>
      <c r="G126" s="4"/>
      <c r="H126" s="4"/>
      <c r="I126" s="4"/>
      <c r="J126" s="4">
        <v>375</v>
      </c>
      <c r="K126" s="4">
        <v>250</v>
      </c>
      <c r="L126" s="80">
        <v>0</v>
      </c>
      <c r="M126" s="5">
        <f>SUM(E126:L126)</f>
        <v>14886</v>
      </c>
      <c r="N126" s="3"/>
      <c r="O126" s="148"/>
    </row>
    <row r="127" spans="1:15" s="1" customFormat="1" ht="33.75" customHeight="1">
      <c r="A127" s="3">
        <v>117</v>
      </c>
      <c r="B127" s="78" t="s">
        <v>16</v>
      </c>
      <c r="C127" s="3" t="s">
        <v>146</v>
      </c>
      <c r="D127" s="3" t="s">
        <v>33</v>
      </c>
      <c r="E127" s="4">
        <v>5835</v>
      </c>
      <c r="F127" s="4">
        <v>0</v>
      </c>
      <c r="G127" s="4">
        <v>0</v>
      </c>
      <c r="H127" s="4">
        <v>3800</v>
      </c>
      <c r="I127" s="4"/>
      <c r="J127" s="4">
        <v>375</v>
      </c>
      <c r="K127" s="4">
        <v>250</v>
      </c>
      <c r="L127" s="80">
        <v>0</v>
      </c>
      <c r="M127" s="5">
        <f t="shared" si="2"/>
        <v>10260</v>
      </c>
      <c r="N127" s="3" t="s">
        <v>19</v>
      </c>
      <c r="O127" s="148" t="s">
        <v>19</v>
      </c>
    </row>
    <row r="128" spans="1:15" s="1" customFormat="1" ht="33.75" customHeight="1">
      <c r="A128" s="3">
        <v>118</v>
      </c>
      <c r="B128" s="78" t="s">
        <v>16</v>
      </c>
      <c r="C128" s="3" t="s">
        <v>147</v>
      </c>
      <c r="D128" s="3" t="s">
        <v>64</v>
      </c>
      <c r="E128" s="4">
        <v>1168</v>
      </c>
      <c r="F128" s="4">
        <v>0</v>
      </c>
      <c r="G128" s="4">
        <v>75</v>
      </c>
      <c r="H128" s="4">
        <v>1400</v>
      </c>
      <c r="I128" s="4">
        <v>977</v>
      </c>
      <c r="J128" s="4">
        <v>0</v>
      </c>
      <c r="K128" s="4">
        <v>250</v>
      </c>
      <c r="L128" s="80">
        <v>0</v>
      </c>
      <c r="M128" s="5">
        <f t="shared" si="2"/>
        <v>3870</v>
      </c>
      <c r="N128" s="3" t="s">
        <v>19</v>
      </c>
      <c r="O128" s="148" t="s">
        <v>19</v>
      </c>
    </row>
    <row r="129" spans="1:15" s="1" customFormat="1" ht="33.75" customHeight="1">
      <c r="A129" s="3">
        <v>119</v>
      </c>
      <c r="B129" s="78" t="s">
        <v>16</v>
      </c>
      <c r="C129" s="3" t="s">
        <v>148</v>
      </c>
      <c r="D129" s="3" t="s">
        <v>64</v>
      </c>
      <c r="E129" s="4">
        <v>1168</v>
      </c>
      <c r="F129" s="4">
        <v>0</v>
      </c>
      <c r="G129" s="4">
        <v>50</v>
      </c>
      <c r="H129" s="4">
        <v>1400</v>
      </c>
      <c r="I129" s="4">
        <v>977</v>
      </c>
      <c r="J129" s="4">
        <v>0</v>
      </c>
      <c r="K129" s="4">
        <v>250</v>
      </c>
      <c r="L129" s="80">
        <v>0</v>
      </c>
      <c r="M129" s="5">
        <f t="shared" si="2"/>
        <v>3845</v>
      </c>
      <c r="N129" s="3" t="s">
        <v>19</v>
      </c>
      <c r="O129" s="148" t="s">
        <v>19</v>
      </c>
    </row>
    <row r="130" spans="1:15" s="1" customFormat="1" ht="33.75" customHeight="1">
      <c r="A130" s="3">
        <v>120</v>
      </c>
      <c r="B130" s="78" t="s">
        <v>16</v>
      </c>
      <c r="C130" s="3" t="s">
        <v>149</v>
      </c>
      <c r="D130" s="3" t="s">
        <v>64</v>
      </c>
      <c r="E130" s="4">
        <v>1168</v>
      </c>
      <c r="F130" s="4">
        <v>0</v>
      </c>
      <c r="G130" s="4">
        <v>75</v>
      </c>
      <c r="H130" s="4">
        <v>1400</v>
      </c>
      <c r="I130" s="4">
        <v>977</v>
      </c>
      <c r="J130" s="4">
        <v>0</v>
      </c>
      <c r="K130" s="4">
        <v>250</v>
      </c>
      <c r="L130" s="80">
        <v>0</v>
      </c>
      <c r="M130" s="5">
        <f t="shared" si="2"/>
        <v>3870</v>
      </c>
      <c r="N130" s="3" t="s">
        <v>19</v>
      </c>
      <c r="O130" s="148" t="s">
        <v>19</v>
      </c>
    </row>
    <row r="131" spans="1:15" s="1" customFormat="1" ht="33.75" customHeight="1">
      <c r="A131" s="3">
        <v>121</v>
      </c>
      <c r="B131" s="78" t="s">
        <v>16</v>
      </c>
      <c r="C131" s="3" t="s">
        <v>150</v>
      </c>
      <c r="D131" s="3" t="s">
        <v>64</v>
      </c>
      <c r="E131" s="4">
        <v>1168</v>
      </c>
      <c r="F131" s="4">
        <v>0</v>
      </c>
      <c r="G131" s="4">
        <v>35</v>
      </c>
      <c r="H131" s="4">
        <v>1400</v>
      </c>
      <c r="I131" s="4">
        <v>977</v>
      </c>
      <c r="J131" s="4">
        <v>0</v>
      </c>
      <c r="K131" s="4">
        <v>250</v>
      </c>
      <c r="L131" s="80">
        <v>0</v>
      </c>
      <c r="M131" s="5">
        <f t="shared" si="2"/>
        <v>3830</v>
      </c>
      <c r="N131" s="3" t="s">
        <v>19</v>
      </c>
      <c r="O131" s="148" t="s">
        <v>19</v>
      </c>
    </row>
    <row r="132" spans="1:15" s="1" customFormat="1" ht="33.75" customHeight="1">
      <c r="A132" s="3">
        <v>122</v>
      </c>
      <c r="B132" s="78" t="s">
        <v>16</v>
      </c>
      <c r="C132" s="3" t="s">
        <v>151</v>
      </c>
      <c r="D132" s="3" t="s">
        <v>64</v>
      </c>
      <c r="E132" s="4">
        <v>1168</v>
      </c>
      <c r="F132" s="4">
        <v>0</v>
      </c>
      <c r="G132" s="4">
        <v>50</v>
      </c>
      <c r="H132" s="4">
        <v>1400</v>
      </c>
      <c r="I132" s="4">
        <v>977</v>
      </c>
      <c r="J132" s="4">
        <v>0</v>
      </c>
      <c r="K132" s="4">
        <v>250</v>
      </c>
      <c r="L132" s="80">
        <v>0</v>
      </c>
      <c r="M132" s="5">
        <f t="shared" si="2"/>
        <v>3845</v>
      </c>
      <c r="N132" s="3" t="s">
        <v>19</v>
      </c>
      <c r="O132" s="148" t="s">
        <v>19</v>
      </c>
    </row>
    <row r="133" spans="1:15" s="1" customFormat="1" ht="33.75" customHeight="1">
      <c r="A133" s="3">
        <v>123</v>
      </c>
      <c r="B133" s="78" t="s">
        <v>16</v>
      </c>
      <c r="C133" s="3" t="s">
        <v>152</v>
      </c>
      <c r="D133" s="3" t="s">
        <v>64</v>
      </c>
      <c r="E133" s="4">
        <v>1168</v>
      </c>
      <c r="F133" s="4">
        <v>0</v>
      </c>
      <c r="G133" s="4">
        <v>75</v>
      </c>
      <c r="H133" s="4">
        <v>1400</v>
      </c>
      <c r="I133" s="4">
        <v>977</v>
      </c>
      <c r="J133" s="4">
        <v>0</v>
      </c>
      <c r="K133" s="4">
        <v>250</v>
      </c>
      <c r="L133" s="80">
        <v>0</v>
      </c>
      <c r="M133" s="5">
        <f t="shared" si="2"/>
        <v>3870</v>
      </c>
      <c r="N133" s="3" t="s">
        <v>19</v>
      </c>
      <c r="O133" s="148" t="s">
        <v>19</v>
      </c>
    </row>
    <row r="134" spans="1:15" s="1" customFormat="1" ht="33.75" customHeight="1">
      <c r="A134" s="3">
        <v>124</v>
      </c>
      <c r="B134" s="78" t="s">
        <v>16</v>
      </c>
      <c r="C134" s="3" t="s">
        <v>153</v>
      </c>
      <c r="D134" s="3" t="s">
        <v>33</v>
      </c>
      <c r="E134" s="4">
        <v>5835</v>
      </c>
      <c r="F134" s="4">
        <v>0</v>
      </c>
      <c r="G134" s="4">
        <v>0</v>
      </c>
      <c r="H134" s="4">
        <v>3800</v>
      </c>
      <c r="I134" s="4"/>
      <c r="J134" s="4">
        <v>375</v>
      </c>
      <c r="K134" s="4">
        <v>250</v>
      </c>
      <c r="L134" s="80">
        <v>0</v>
      </c>
      <c r="M134" s="5">
        <f t="shared" si="2"/>
        <v>10260</v>
      </c>
      <c r="N134" s="3" t="s">
        <v>19</v>
      </c>
      <c r="O134" s="148" t="s">
        <v>19</v>
      </c>
    </row>
    <row r="135" spans="1:15" s="1" customFormat="1" ht="33.75" customHeight="1">
      <c r="A135" s="3">
        <v>125</v>
      </c>
      <c r="B135" s="78" t="s">
        <v>16</v>
      </c>
      <c r="C135" s="3" t="s">
        <v>154</v>
      </c>
      <c r="D135" s="3" t="s">
        <v>39</v>
      </c>
      <c r="E135" s="4">
        <v>2441</v>
      </c>
      <c r="F135" s="4">
        <v>0</v>
      </c>
      <c r="G135" s="4">
        <v>35</v>
      </c>
      <c r="H135" s="4">
        <v>2400</v>
      </c>
      <c r="I135" s="4"/>
      <c r="J135" s="4">
        <v>0</v>
      </c>
      <c r="K135" s="4">
        <v>250</v>
      </c>
      <c r="L135" s="80">
        <v>0</v>
      </c>
      <c r="M135" s="5">
        <f t="shared" si="2"/>
        <v>5126</v>
      </c>
      <c r="N135" s="3" t="s">
        <v>19</v>
      </c>
      <c r="O135" s="148" t="s">
        <v>19</v>
      </c>
    </row>
    <row r="136" spans="1:15" s="1" customFormat="1" ht="33.75" customHeight="1">
      <c r="A136" s="3">
        <v>126</v>
      </c>
      <c r="B136" s="78" t="s">
        <v>16</v>
      </c>
      <c r="C136" s="3" t="s">
        <v>155</v>
      </c>
      <c r="D136" s="3" t="s">
        <v>156</v>
      </c>
      <c r="E136" s="4">
        <v>1460</v>
      </c>
      <c r="F136" s="4">
        <v>0</v>
      </c>
      <c r="G136" s="4">
        <v>50</v>
      </c>
      <c r="H136" s="4">
        <v>1500</v>
      </c>
      <c r="I136" s="4">
        <v>1059</v>
      </c>
      <c r="J136" s="4">
        <v>0</v>
      </c>
      <c r="K136" s="4">
        <v>250</v>
      </c>
      <c r="L136" s="80">
        <v>0</v>
      </c>
      <c r="M136" s="5">
        <f t="shared" si="2"/>
        <v>4319</v>
      </c>
      <c r="N136" s="3" t="s">
        <v>19</v>
      </c>
      <c r="O136" s="148" t="s">
        <v>19</v>
      </c>
    </row>
    <row r="137" spans="1:15" s="1" customFormat="1" ht="33.75" customHeight="1">
      <c r="A137" s="3">
        <v>127</v>
      </c>
      <c r="B137" s="78" t="s">
        <v>16</v>
      </c>
      <c r="C137" s="3" t="s">
        <v>157</v>
      </c>
      <c r="D137" s="3" t="s">
        <v>39</v>
      </c>
      <c r="E137" s="4">
        <v>2441</v>
      </c>
      <c r="F137" s="4">
        <v>1200</v>
      </c>
      <c r="G137" s="4">
        <v>35</v>
      </c>
      <c r="H137" s="4">
        <v>2400</v>
      </c>
      <c r="I137" s="4"/>
      <c r="J137" s="4">
        <v>0</v>
      </c>
      <c r="K137" s="4">
        <v>250</v>
      </c>
      <c r="L137" s="80">
        <v>0</v>
      </c>
      <c r="M137" s="5">
        <f t="shared" si="2"/>
        <v>6326</v>
      </c>
      <c r="N137" s="3" t="s">
        <v>19</v>
      </c>
      <c r="O137" s="148" t="s">
        <v>19</v>
      </c>
    </row>
    <row r="138" spans="1:15" s="1" customFormat="1" ht="33.75" customHeight="1">
      <c r="A138" s="3">
        <v>128</v>
      </c>
      <c r="B138" s="78" t="s">
        <v>16</v>
      </c>
      <c r="C138" s="3" t="s">
        <v>158</v>
      </c>
      <c r="D138" s="3" t="s">
        <v>64</v>
      </c>
      <c r="E138" s="4">
        <v>1168</v>
      </c>
      <c r="F138" s="4">
        <v>0</v>
      </c>
      <c r="G138" s="4">
        <v>50</v>
      </c>
      <c r="H138" s="4">
        <v>1400</v>
      </c>
      <c r="I138" s="4">
        <v>977</v>
      </c>
      <c r="J138" s="4">
        <v>0</v>
      </c>
      <c r="K138" s="4">
        <v>250</v>
      </c>
      <c r="L138" s="80">
        <v>0</v>
      </c>
      <c r="M138" s="5">
        <f t="shared" si="2"/>
        <v>3845</v>
      </c>
      <c r="N138" s="3" t="s">
        <v>19</v>
      </c>
      <c r="O138" s="148" t="s">
        <v>19</v>
      </c>
    </row>
    <row r="139" spans="1:15" s="1" customFormat="1" ht="33.75" customHeight="1">
      <c r="A139" s="3">
        <v>129</v>
      </c>
      <c r="B139" s="78" t="s">
        <v>16</v>
      </c>
      <c r="C139" s="3" t="s">
        <v>159</v>
      </c>
      <c r="D139" s="3" t="s">
        <v>33</v>
      </c>
      <c r="E139" s="4">
        <v>5835</v>
      </c>
      <c r="F139" s="4">
        <v>0</v>
      </c>
      <c r="G139" s="4">
        <v>0</v>
      </c>
      <c r="H139" s="4">
        <v>3800</v>
      </c>
      <c r="I139" s="4"/>
      <c r="J139" s="4">
        <v>375</v>
      </c>
      <c r="K139" s="4">
        <v>250</v>
      </c>
      <c r="L139" s="80">
        <v>0</v>
      </c>
      <c r="M139" s="5">
        <f t="shared" si="2"/>
        <v>10260</v>
      </c>
      <c r="N139" s="3" t="s">
        <v>19</v>
      </c>
      <c r="O139" s="148" t="s">
        <v>19</v>
      </c>
    </row>
    <row r="140" spans="1:15" s="1" customFormat="1" ht="33.75" customHeight="1">
      <c r="A140" s="3">
        <v>130</v>
      </c>
      <c r="B140" s="78" t="s">
        <v>16</v>
      </c>
      <c r="C140" s="3" t="s">
        <v>160</v>
      </c>
      <c r="D140" s="3" t="s">
        <v>33</v>
      </c>
      <c r="E140" s="4">
        <v>5835</v>
      </c>
      <c r="F140" s="4">
        <v>0</v>
      </c>
      <c r="G140" s="4">
        <v>0</v>
      </c>
      <c r="H140" s="4">
        <v>3800</v>
      </c>
      <c r="I140" s="4"/>
      <c r="J140" s="4">
        <v>375</v>
      </c>
      <c r="K140" s="4">
        <v>250</v>
      </c>
      <c r="L140" s="80">
        <v>0</v>
      </c>
      <c r="M140" s="5">
        <f t="shared" si="2"/>
        <v>10260</v>
      </c>
      <c r="N140" s="3" t="s">
        <v>19</v>
      </c>
      <c r="O140" s="148" t="s">
        <v>19</v>
      </c>
    </row>
    <row r="141" spans="1:15" s="1" customFormat="1" ht="33.75" customHeight="1">
      <c r="A141" s="3">
        <v>131</v>
      </c>
      <c r="B141" s="78" t="s">
        <v>16</v>
      </c>
      <c r="C141" s="3" t="s">
        <v>161</v>
      </c>
      <c r="D141" s="3" t="s">
        <v>64</v>
      </c>
      <c r="E141" s="4">
        <v>1168</v>
      </c>
      <c r="F141" s="4">
        <v>0</v>
      </c>
      <c r="G141" s="4">
        <v>50</v>
      </c>
      <c r="H141" s="4">
        <v>1400</v>
      </c>
      <c r="I141" s="4">
        <v>977</v>
      </c>
      <c r="J141" s="4">
        <v>0</v>
      </c>
      <c r="K141" s="4">
        <v>250</v>
      </c>
      <c r="L141" s="80">
        <v>0</v>
      </c>
      <c r="M141" s="5">
        <f t="shared" si="2"/>
        <v>3845</v>
      </c>
      <c r="N141" s="3" t="s">
        <v>19</v>
      </c>
      <c r="O141" s="148" t="s">
        <v>19</v>
      </c>
    </row>
    <row r="142" spans="1:15" s="1" customFormat="1" ht="33.75" customHeight="1">
      <c r="A142" s="3">
        <v>132</v>
      </c>
      <c r="B142" s="78" t="s">
        <v>16</v>
      </c>
      <c r="C142" s="3" t="s">
        <v>162</v>
      </c>
      <c r="D142" s="3" t="s">
        <v>64</v>
      </c>
      <c r="E142" s="4">
        <v>1168</v>
      </c>
      <c r="F142" s="4">
        <v>0</v>
      </c>
      <c r="G142" s="4">
        <v>50</v>
      </c>
      <c r="H142" s="4">
        <v>1400</v>
      </c>
      <c r="I142" s="4">
        <v>977</v>
      </c>
      <c r="J142" s="4">
        <v>0</v>
      </c>
      <c r="K142" s="4">
        <v>250</v>
      </c>
      <c r="L142" s="80">
        <v>0</v>
      </c>
      <c r="M142" s="5">
        <f t="shared" si="2"/>
        <v>3845</v>
      </c>
      <c r="N142" s="3" t="s">
        <v>19</v>
      </c>
      <c r="O142" s="148" t="s">
        <v>19</v>
      </c>
    </row>
    <row r="143" spans="1:15" s="1" customFormat="1" ht="33.75" customHeight="1">
      <c r="A143" s="3">
        <v>133</v>
      </c>
      <c r="B143" s="78" t="s">
        <v>16</v>
      </c>
      <c r="C143" s="3" t="s">
        <v>163</v>
      </c>
      <c r="D143" s="3" t="s">
        <v>33</v>
      </c>
      <c r="E143" s="4">
        <v>5835</v>
      </c>
      <c r="F143" s="4">
        <v>0</v>
      </c>
      <c r="G143" s="4">
        <v>0</v>
      </c>
      <c r="H143" s="4">
        <v>3800</v>
      </c>
      <c r="I143" s="4"/>
      <c r="J143" s="4">
        <v>375</v>
      </c>
      <c r="K143" s="4">
        <v>250</v>
      </c>
      <c r="L143" s="80">
        <v>0</v>
      </c>
      <c r="M143" s="5">
        <f t="shared" si="2"/>
        <v>10260</v>
      </c>
      <c r="N143" s="3" t="s">
        <v>19</v>
      </c>
      <c r="O143" s="148" t="s">
        <v>19</v>
      </c>
    </row>
    <row r="144" spans="1:15" s="1" customFormat="1" ht="33.75" customHeight="1">
      <c r="A144" s="3">
        <v>134</v>
      </c>
      <c r="B144" s="78" t="s">
        <v>16</v>
      </c>
      <c r="C144" s="3" t="s">
        <v>164</v>
      </c>
      <c r="D144" s="3" t="s">
        <v>39</v>
      </c>
      <c r="E144" s="4">
        <v>2441</v>
      </c>
      <c r="F144" s="4">
        <v>0</v>
      </c>
      <c r="G144" s="4">
        <v>35</v>
      </c>
      <c r="H144" s="4">
        <v>2400</v>
      </c>
      <c r="I144" s="4"/>
      <c r="J144" s="4">
        <v>0</v>
      </c>
      <c r="K144" s="4">
        <v>250</v>
      </c>
      <c r="L144" s="80">
        <v>0</v>
      </c>
      <c r="M144" s="5">
        <f t="shared" si="2"/>
        <v>5126</v>
      </c>
      <c r="N144" s="3" t="s">
        <v>19</v>
      </c>
      <c r="O144" s="148" t="s">
        <v>19</v>
      </c>
    </row>
    <row r="145" spans="1:15" s="1" customFormat="1" ht="33.75" customHeight="1">
      <c r="A145" s="3">
        <v>135</v>
      </c>
      <c r="B145" s="78" t="s">
        <v>16</v>
      </c>
      <c r="C145" s="3" t="s">
        <v>165</v>
      </c>
      <c r="D145" s="3" t="s">
        <v>28</v>
      </c>
      <c r="E145" s="4">
        <v>1460</v>
      </c>
      <c r="F145" s="4">
        <v>0</v>
      </c>
      <c r="G145" s="4">
        <v>35</v>
      </c>
      <c r="H145" s="4">
        <v>2000</v>
      </c>
      <c r="I145" s="4"/>
      <c r="J145" s="4">
        <v>0</v>
      </c>
      <c r="K145" s="4">
        <v>250</v>
      </c>
      <c r="L145" s="80">
        <v>0</v>
      </c>
      <c r="M145" s="5">
        <f t="shared" si="2"/>
        <v>3745</v>
      </c>
      <c r="N145" s="3" t="s">
        <v>19</v>
      </c>
      <c r="O145" s="148" t="s">
        <v>19</v>
      </c>
    </row>
    <row r="146" spans="1:15" s="1" customFormat="1" ht="33.75" customHeight="1">
      <c r="A146" s="3">
        <v>136</v>
      </c>
      <c r="B146" s="78" t="s">
        <v>16</v>
      </c>
      <c r="C146" s="3" t="s">
        <v>166</v>
      </c>
      <c r="D146" s="3" t="s">
        <v>64</v>
      </c>
      <c r="E146" s="4">
        <v>1168</v>
      </c>
      <c r="F146" s="4">
        <v>0</v>
      </c>
      <c r="G146" s="4">
        <v>50</v>
      </c>
      <c r="H146" s="4">
        <v>1400</v>
      </c>
      <c r="I146" s="4">
        <v>977</v>
      </c>
      <c r="J146" s="4">
        <v>0</v>
      </c>
      <c r="K146" s="4">
        <v>250</v>
      </c>
      <c r="L146" s="80">
        <v>0</v>
      </c>
      <c r="M146" s="5">
        <f t="shared" si="2"/>
        <v>3845</v>
      </c>
      <c r="N146" s="3" t="s">
        <v>19</v>
      </c>
      <c r="O146" s="148" t="s">
        <v>19</v>
      </c>
    </row>
    <row r="147" spans="1:15" s="1" customFormat="1" ht="33.75" customHeight="1">
      <c r="A147" s="3">
        <v>137</v>
      </c>
      <c r="B147" s="78" t="s">
        <v>16</v>
      </c>
      <c r="C147" s="3" t="s">
        <v>167</v>
      </c>
      <c r="D147" s="3" t="s">
        <v>64</v>
      </c>
      <c r="E147" s="4">
        <v>1168</v>
      </c>
      <c r="F147" s="4">
        <v>0</v>
      </c>
      <c r="G147" s="4">
        <v>75</v>
      </c>
      <c r="H147" s="4">
        <v>1400</v>
      </c>
      <c r="I147" s="4">
        <v>977</v>
      </c>
      <c r="J147" s="4">
        <v>0</v>
      </c>
      <c r="K147" s="4">
        <v>250</v>
      </c>
      <c r="L147" s="80">
        <v>0</v>
      </c>
      <c r="M147" s="5">
        <f t="shared" si="2"/>
        <v>3870</v>
      </c>
      <c r="N147" s="3" t="s">
        <v>19</v>
      </c>
      <c r="O147" s="148" t="s">
        <v>19</v>
      </c>
    </row>
    <row r="148" spans="1:15" s="1" customFormat="1" ht="33.75" customHeight="1">
      <c r="A148" s="3">
        <v>138</v>
      </c>
      <c r="B148" s="78" t="s">
        <v>16</v>
      </c>
      <c r="C148" s="3" t="s">
        <v>168</v>
      </c>
      <c r="D148" s="3" t="s">
        <v>64</v>
      </c>
      <c r="E148" s="4">
        <v>1168</v>
      </c>
      <c r="F148" s="4">
        <v>0</v>
      </c>
      <c r="G148" s="4">
        <v>75</v>
      </c>
      <c r="H148" s="4">
        <v>1400</v>
      </c>
      <c r="I148" s="4">
        <v>977</v>
      </c>
      <c r="J148" s="4">
        <v>0</v>
      </c>
      <c r="K148" s="4">
        <v>250</v>
      </c>
      <c r="L148" s="80">
        <v>0</v>
      </c>
      <c r="M148" s="5">
        <f t="shared" si="2"/>
        <v>3870</v>
      </c>
      <c r="N148" s="3" t="s">
        <v>19</v>
      </c>
      <c r="O148" s="148" t="s">
        <v>19</v>
      </c>
    </row>
    <row r="149" spans="1:15" s="1" customFormat="1" ht="33.75" customHeight="1">
      <c r="A149" s="3">
        <v>139</v>
      </c>
      <c r="B149" s="78" t="s">
        <v>16</v>
      </c>
      <c r="C149" s="3" t="s">
        <v>169</v>
      </c>
      <c r="D149" s="3" t="s">
        <v>64</v>
      </c>
      <c r="E149" s="4">
        <v>1168</v>
      </c>
      <c r="F149" s="4">
        <v>0</v>
      </c>
      <c r="G149" s="4">
        <v>75</v>
      </c>
      <c r="H149" s="4">
        <v>1400</v>
      </c>
      <c r="I149" s="4">
        <v>977</v>
      </c>
      <c r="J149" s="4">
        <v>0</v>
      </c>
      <c r="K149" s="4">
        <v>250</v>
      </c>
      <c r="L149" s="80">
        <v>0</v>
      </c>
      <c r="M149" s="5">
        <f t="shared" si="2"/>
        <v>3870</v>
      </c>
      <c r="N149" s="3" t="s">
        <v>19</v>
      </c>
      <c r="O149" s="148" t="s">
        <v>19</v>
      </c>
    </row>
    <row r="150" spans="1:15" s="1" customFormat="1" ht="33.75" customHeight="1">
      <c r="A150" s="3">
        <v>140</v>
      </c>
      <c r="B150" s="78" t="s">
        <v>16</v>
      </c>
      <c r="C150" s="3" t="s">
        <v>170</v>
      </c>
      <c r="D150" s="3" t="s">
        <v>64</v>
      </c>
      <c r="E150" s="4">
        <v>1168</v>
      </c>
      <c r="F150" s="4">
        <v>0</v>
      </c>
      <c r="G150" s="4">
        <v>50</v>
      </c>
      <c r="H150" s="4">
        <v>1400</v>
      </c>
      <c r="I150" s="4">
        <v>977</v>
      </c>
      <c r="J150" s="4">
        <v>0</v>
      </c>
      <c r="K150" s="4">
        <v>250</v>
      </c>
      <c r="L150" s="80">
        <v>0</v>
      </c>
      <c r="M150" s="5">
        <f t="shared" si="2"/>
        <v>3845</v>
      </c>
      <c r="N150" s="3" t="s">
        <v>19</v>
      </c>
      <c r="O150" s="148" t="s">
        <v>19</v>
      </c>
    </row>
    <row r="151" spans="1:15" s="1" customFormat="1" ht="33.75" customHeight="1">
      <c r="A151" s="3">
        <v>141</v>
      </c>
      <c r="B151" s="78" t="s">
        <v>16</v>
      </c>
      <c r="C151" s="3" t="s">
        <v>171</v>
      </c>
      <c r="D151" s="3" t="s">
        <v>64</v>
      </c>
      <c r="E151" s="4">
        <v>1168</v>
      </c>
      <c r="F151" s="4">
        <v>0</v>
      </c>
      <c r="G151" s="4">
        <v>50</v>
      </c>
      <c r="H151" s="4">
        <v>1400</v>
      </c>
      <c r="I151" s="4">
        <v>977</v>
      </c>
      <c r="J151" s="4">
        <v>0</v>
      </c>
      <c r="K151" s="4">
        <v>250</v>
      </c>
      <c r="L151" s="80">
        <v>0</v>
      </c>
      <c r="M151" s="5">
        <f t="shared" si="2"/>
        <v>3845</v>
      </c>
      <c r="N151" s="3" t="s">
        <v>19</v>
      </c>
      <c r="O151" s="148" t="s">
        <v>19</v>
      </c>
    </row>
    <row r="152" spans="1:15" s="1" customFormat="1" ht="33.75" customHeight="1">
      <c r="A152" s="3">
        <v>142</v>
      </c>
      <c r="B152" s="78" t="s">
        <v>16</v>
      </c>
      <c r="C152" s="3" t="s">
        <v>172</v>
      </c>
      <c r="D152" s="3" t="s">
        <v>64</v>
      </c>
      <c r="E152" s="4">
        <v>1168</v>
      </c>
      <c r="F152" s="4">
        <v>0</v>
      </c>
      <c r="G152" s="4">
        <v>50</v>
      </c>
      <c r="H152" s="4">
        <v>1400</v>
      </c>
      <c r="I152" s="4">
        <v>977</v>
      </c>
      <c r="J152" s="4">
        <v>0</v>
      </c>
      <c r="K152" s="4">
        <v>250</v>
      </c>
      <c r="L152" s="80">
        <v>0</v>
      </c>
      <c r="M152" s="5">
        <f t="shared" si="2"/>
        <v>3845</v>
      </c>
      <c r="N152" s="3" t="s">
        <v>19</v>
      </c>
      <c r="O152" s="148" t="s">
        <v>19</v>
      </c>
    </row>
    <row r="153" spans="1:15" s="1" customFormat="1" ht="33.75" customHeight="1">
      <c r="A153" s="3">
        <v>143</v>
      </c>
      <c r="B153" s="78" t="s">
        <v>16</v>
      </c>
      <c r="C153" s="3" t="s">
        <v>173</v>
      </c>
      <c r="D153" s="3" t="s">
        <v>64</v>
      </c>
      <c r="E153" s="4">
        <v>1168</v>
      </c>
      <c r="F153" s="4">
        <v>0</v>
      </c>
      <c r="G153" s="4">
        <v>75</v>
      </c>
      <c r="H153" s="4">
        <v>1400</v>
      </c>
      <c r="I153" s="4">
        <v>977</v>
      </c>
      <c r="J153" s="4">
        <v>0</v>
      </c>
      <c r="K153" s="4">
        <v>250</v>
      </c>
      <c r="L153" s="80">
        <v>0</v>
      </c>
      <c r="M153" s="5">
        <f t="shared" si="2"/>
        <v>3870</v>
      </c>
      <c r="N153" s="3" t="s">
        <v>19</v>
      </c>
      <c r="O153" s="148" t="s">
        <v>19</v>
      </c>
    </row>
    <row r="154" spans="1:15" s="1" customFormat="1" ht="33.75" customHeight="1">
      <c r="A154" s="3">
        <v>144</v>
      </c>
      <c r="B154" s="78" t="s">
        <v>16</v>
      </c>
      <c r="C154" s="3" t="s">
        <v>174</v>
      </c>
      <c r="D154" s="3" t="s">
        <v>64</v>
      </c>
      <c r="E154" s="4">
        <v>1168</v>
      </c>
      <c r="F154" s="4">
        <v>0</v>
      </c>
      <c r="G154" s="4">
        <v>75</v>
      </c>
      <c r="H154" s="4">
        <v>1400</v>
      </c>
      <c r="I154" s="4">
        <v>977</v>
      </c>
      <c r="J154" s="4">
        <v>0</v>
      </c>
      <c r="K154" s="4">
        <v>250</v>
      </c>
      <c r="L154" s="80">
        <v>0</v>
      </c>
      <c r="M154" s="5">
        <f t="shared" si="2"/>
        <v>3870</v>
      </c>
      <c r="N154" s="3" t="s">
        <v>19</v>
      </c>
      <c r="O154" s="148" t="s">
        <v>19</v>
      </c>
    </row>
    <row r="155" spans="1:15" s="2" customFormat="1" ht="31.5" customHeight="1">
      <c r="A155" s="3">
        <v>145</v>
      </c>
      <c r="B155" s="78" t="s">
        <v>16</v>
      </c>
      <c r="C155" s="3" t="s">
        <v>175</v>
      </c>
      <c r="D155" s="3" t="s">
        <v>64</v>
      </c>
      <c r="E155" s="4">
        <v>1168</v>
      </c>
      <c r="F155" s="4">
        <v>0</v>
      </c>
      <c r="G155" s="4">
        <v>35</v>
      </c>
      <c r="H155" s="4">
        <v>1400</v>
      </c>
      <c r="I155" s="4">
        <v>977</v>
      </c>
      <c r="J155" s="4">
        <v>0</v>
      </c>
      <c r="K155" s="4">
        <v>250</v>
      </c>
      <c r="L155" s="80">
        <v>0</v>
      </c>
      <c r="M155" s="5">
        <f t="shared" si="2"/>
        <v>3830</v>
      </c>
      <c r="N155" s="3"/>
      <c r="O155" s="148" t="s">
        <v>19</v>
      </c>
    </row>
    <row r="156" spans="1:15" s="1" customFormat="1" ht="33.75" customHeight="1">
      <c r="A156" s="3">
        <v>146</v>
      </c>
      <c r="B156" s="78" t="s">
        <v>16</v>
      </c>
      <c r="C156" s="3" t="s">
        <v>176</v>
      </c>
      <c r="D156" s="3" t="s">
        <v>64</v>
      </c>
      <c r="E156" s="4">
        <v>1168</v>
      </c>
      <c r="F156" s="4">
        <v>0</v>
      </c>
      <c r="G156" s="4">
        <v>75</v>
      </c>
      <c r="H156" s="4">
        <v>1400</v>
      </c>
      <c r="I156" s="4">
        <v>977</v>
      </c>
      <c r="J156" s="4">
        <v>0</v>
      </c>
      <c r="K156" s="4">
        <v>250</v>
      </c>
      <c r="L156" s="80">
        <v>0</v>
      </c>
      <c r="M156" s="5">
        <f t="shared" si="2"/>
        <v>3870</v>
      </c>
      <c r="N156" s="3" t="s">
        <v>19</v>
      </c>
      <c r="O156" s="148" t="s">
        <v>19</v>
      </c>
    </row>
    <row r="157" spans="1:15" s="1" customFormat="1" ht="33.75" customHeight="1">
      <c r="A157" s="3">
        <v>147</v>
      </c>
      <c r="B157" s="78" t="s">
        <v>16</v>
      </c>
      <c r="C157" s="3" t="s">
        <v>177</v>
      </c>
      <c r="D157" s="3" t="s">
        <v>64</v>
      </c>
      <c r="E157" s="4">
        <v>1168</v>
      </c>
      <c r="F157" s="4">
        <v>0</v>
      </c>
      <c r="G157" s="4">
        <v>75</v>
      </c>
      <c r="H157" s="4">
        <v>1400</v>
      </c>
      <c r="I157" s="4">
        <v>977</v>
      </c>
      <c r="J157" s="4">
        <v>0</v>
      </c>
      <c r="K157" s="4">
        <v>250</v>
      </c>
      <c r="L157" s="80">
        <v>0</v>
      </c>
      <c r="M157" s="5">
        <f t="shared" si="2"/>
        <v>3870</v>
      </c>
      <c r="N157" s="3" t="s">
        <v>19</v>
      </c>
      <c r="O157" s="148" t="s">
        <v>19</v>
      </c>
    </row>
    <row r="158" spans="1:15" s="1" customFormat="1" ht="33.75" customHeight="1">
      <c r="A158" s="3">
        <v>148</v>
      </c>
      <c r="B158" s="78" t="s">
        <v>16</v>
      </c>
      <c r="C158" s="3" t="s">
        <v>178</v>
      </c>
      <c r="D158" s="3" t="s">
        <v>45</v>
      </c>
      <c r="E158" s="4">
        <v>10261</v>
      </c>
      <c r="F158" s="4">
        <v>0</v>
      </c>
      <c r="G158" s="4">
        <v>0</v>
      </c>
      <c r="H158" s="4">
        <v>4000</v>
      </c>
      <c r="I158" s="4"/>
      <c r="J158" s="4">
        <v>375</v>
      </c>
      <c r="K158" s="4">
        <v>250</v>
      </c>
      <c r="L158" s="80">
        <v>0</v>
      </c>
      <c r="M158" s="5">
        <f t="shared" si="2"/>
        <v>14886</v>
      </c>
      <c r="N158" s="3" t="s">
        <v>19</v>
      </c>
      <c r="O158" s="148" t="s">
        <v>19</v>
      </c>
    </row>
    <row r="159" spans="1:15" s="1" customFormat="1" ht="33.75" customHeight="1">
      <c r="A159" s="3">
        <v>149</v>
      </c>
      <c r="B159" s="78" t="s">
        <v>16</v>
      </c>
      <c r="C159" s="3" t="s">
        <v>179</v>
      </c>
      <c r="D159" s="3" t="s">
        <v>64</v>
      </c>
      <c r="E159" s="4">
        <v>1168</v>
      </c>
      <c r="F159" s="4">
        <v>0</v>
      </c>
      <c r="G159" s="4">
        <v>75</v>
      </c>
      <c r="H159" s="4">
        <v>1400</v>
      </c>
      <c r="I159" s="4">
        <v>977</v>
      </c>
      <c r="J159" s="4">
        <v>0</v>
      </c>
      <c r="K159" s="4">
        <v>250</v>
      </c>
      <c r="L159" s="80">
        <v>0</v>
      </c>
      <c r="M159" s="5">
        <f t="shared" si="2"/>
        <v>3870</v>
      </c>
      <c r="N159" s="3" t="s">
        <v>19</v>
      </c>
      <c r="O159" s="148" t="s">
        <v>19</v>
      </c>
    </row>
    <row r="160" spans="1:15" s="1" customFormat="1" ht="33.75" customHeight="1">
      <c r="A160" s="3">
        <v>150</v>
      </c>
      <c r="B160" s="78" t="s">
        <v>16</v>
      </c>
      <c r="C160" s="3" t="s">
        <v>180</v>
      </c>
      <c r="D160" s="3" t="s">
        <v>64</v>
      </c>
      <c r="E160" s="4">
        <v>1168</v>
      </c>
      <c r="F160" s="4">
        <v>0</v>
      </c>
      <c r="G160" s="4">
        <v>50</v>
      </c>
      <c r="H160" s="4">
        <v>1400</v>
      </c>
      <c r="I160" s="4">
        <v>977</v>
      </c>
      <c r="J160" s="4">
        <v>0</v>
      </c>
      <c r="K160" s="4">
        <v>250</v>
      </c>
      <c r="L160" s="80">
        <v>0</v>
      </c>
      <c r="M160" s="5">
        <f t="shared" si="2"/>
        <v>3845</v>
      </c>
      <c r="N160" s="3" t="s">
        <v>19</v>
      </c>
      <c r="O160" s="148" t="s">
        <v>19</v>
      </c>
    </row>
    <row r="161" spans="1:15" s="1" customFormat="1" ht="33.75" customHeight="1">
      <c r="A161" s="3">
        <v>151</v>
      </c>
      <c r="B161" s="78" t="s">
        <v>16</v>
      </c>
      <c r="C161" s="3" t="s">
        <v>181</v>
      </c>
      <c r="D161" s="3" t="s">
        <v>64</v>
      </c>
      <c r="E161" s="4">
        <v>1168</v>
      </c>
      <c r="F161" s="4">
        <v>0</v>
      </c>
      <c r="G161" s="4">
        <v>50</v>
      </c>
      <c r="H161" s="4">
        <v>1400</v>
      </c>
      <c r="I161" s="4">
        <v>977</v>
      </c>
      <c r="J161" s="4">
        <v>0</v>
      </c>
      <c r="K161" s="4">
        <v>250</v>
      </c>
      <c r="L161" s="80">
        <v>0</v>
      </c>
      <c r="M161" s="5">
        <f t="shared" si="2"/>
        <v>3845</v>
      </c>
      <c r="N161" s="3" t="s">
        <v>19</v>
      </c>
      <c r="O161" s="148" t="s">
        <v>19</v>
      </c>
    </row>
    <row r="162" spans="1:15" s="1" customFormat="1" ht="33.75" customHeight="1">
      <c r="A162" s="3">
        <v>152</v>
      </c>
      <c r="B162" s="78" t="s">
        <v>16</v>
      </c>
      <c r="C162" s="3" t="s">
        <v>182</v>
      </c>
      <c r="D162" s="3" t="s">
        <v>64</v>
      </c>
      <c r="E162" s="4">
        <v>1168</v>
      </c>
      <c r="F162" s="4">
        <v>0</v>
      </c>
      <c r="G162" s="4">
        <v>50</v>
      </c>
      <c r="H162" s="4">
        <v>1400</v>
      </c>
      <c r="I162" s="4">
        <v>977</v>
      </c>
      <c r="J162" s="4">
        <v>0</v>
      </c>
      <c r="K162" s="4">
        <v>250</v>
      </c>
      <c r="L162" s="80">
        <v>0</v>
      </c>
      <c r="M162" s="5">
        <f t="shared" si="2"/>
        <v>3845</v>
      </c>
      <c r="N162" s="3" t="s">
        <v>19</v>
      </c>
      <c r="O162" s="148" t="s">
        <v>19</v>
      </c>
    </row>
    <row r="163" spans="1:15" s="1" customFormat="1" ht="33.75" customHeight="1">
      <c r="A163" s="3">
        <v>153</v>
      </c>
      <c r="B163" s="78" t="s">
        <v>16</v>
      </c>
      <c r="C163" s="3" t="s">
        <v>183</v>
      </c>
      <c r="D163" s="3" t="s">
        <v>64</v>
      </c>
      <c r="E163" s="4">
        <v>1168</v>
      </c>
      <c r="F163" s="4">
        <v>0</v>
      </c>
      <c r="G163" s="4">
        <v>75</v>
      </c>
      <c r="H163" s="4">
        <v>1400</v>
      </c>
      <c r="I163" s="4">
        <v>977</v>
      </c>
      <c r="J163" s="4">
        <v>0</v>
      </c>
      <c r="K163" s="4">
        <v>250</v>
      </c>
      <c r="L163" s="80">
        <v>0</v>
      </c>
      <c r="M163" s="5">
        <f t="shared" si="2"/>
        <v>3870</v>
      </c>
      <c r="N163" s="3" t="s">
        <v>19</v>
      </c>
      <c r="O163" s="148" t="s">
        <v>19</v>
      </c>
    </row>
    <row r="164" spans="1:15" s="1" customFormat="1" ht="33.75" customHeight="1">
      <c r="A164" s="3">
        <v>154</v>
      </c>
      <c r="B164" s="78" t="s">
        <v>16</v>
      </c>
      <c r="C164" s="3" t="s">
        <v>184</v>
      </c>
      <c r="D164" s="3" t="s">
        <v>64</v>
      </c>
      <c r="E164" s="4">
        <v>1168</v>
      </c>
      <c r="F164" s="4">
        <v>0</v>
      </c>
      <c r="G164" s="4">
        <v>50</v>
      </c>
      <c r="H164" s="4">
        <v>1400</v>
      </c>
      <c r="I164" s="4">
        <v>977</v>
      </c>
      <c r="J164" s="4">
        <v>0</v>
      </c>
      <c r="K164" s="4">
        <v>250</v>
      </c>
      <c r="L164" s="80">
        <v>0</v>
      </c>
      <c r="M164" s="5">
        <f t="shared" si="2"/>
        <v>3845</v>
      </c>
      <c r="N164" s="3" t="s">
        <v>19</v>
      </c>
      <c r="O164" s="148" t="s">
        <v>19</v>
      </c>
    </row>
    <row r="165" spans="1:15" s="1" customFormat="1" ht="33.75" customHeight="1">
      <c r="A165" s="3">
        <v>155</v>
      </c>
      <c r="B165" s="78" t="s">
        <v>16</v>
      </c>
      <c r="C165" s="3" t="s">
        <v>185</v>
      </c>
      <c r="D165" s="3" t="s">
        <v>64</v>
      </c>
      <c r="E165" s="4">
        <v>1168</v>
      </c>
      <c r="F165" s="4">
        <v>0</v>
      </c>
      <c r="G165" s="4">
        <v>50</v>
      </c>
      <c r="H165" s="4">
        <v>1400</v>
      </c>
      <c r="I165" s="4">
        <v>977</v>
      </c>
      <c r="J165" s="4">
        <v>0</v>
      </c>
      <c r="K165" s="4">
        <v>250</v>
      </c>
      <c r="L165" s="80">
        <v>0</v>
      </c>
      <c r="M165" s="5">
        <f t="shared" si="2"/>
        <v>3845</v>
      </c>
      <c r="N165" s="3" t="s">
        <v>19</v>
      </c>
      <c r="O165" s="148" t="s">
        <v>19</v>
      </c>
    </row>
    <row r="166" spans="1:15" s="1" customFormat="1" ht="33.75" customHeight="1">
      <c r="A166" s="3">
        <v>156</v>
      </c>
      <c r="B166" s="78" t="s">
        <v>16</v>
      </c>
      <c r="C166" s="3" t="s">
        <v>186</v>
      </c>
      <c r="D166" s="3" t="s">
        <v>64</v>
      </c>
      <c r="E166" s="4">
        <v>1168</v>
      </c>
      <c r="F166" s="4">
        <v>0</v>
      </c>
      <c r="G166" s="4">
        <v>75</v>
      </c>
      <c r="H166" s="4">
        <v>1400</v>
      </c>
      <c r="I166" s="4">
        <v>977</v>
      </c>
      <c r="J166" s="4">
        <v>0</v>
      </c>
      <c r="K166" s="4">
        <v>250</v>
      </c>
      <c r="L166" s="80">
        <v>0</v>
      </c>
      <c r="M166" s="5">
        <f t="shared" si="2"/>
        <v>3870</v>
      </c>
      <c r="N166" s="3" t="s">
        <v>19</v>
      </c>
      <c r="O166" s="148" t="s">
        <v>19</v>
      </c>
    </row>
    <row r="167" spans="1:15" s="1" customFormat="1" ht="33.75" customHeight="1">
      <c r="A167" s="3">
        <v>157</v>
      </c>
      <c r="B167" s="78" t="s">
        <v>16</v>
      </c>
      <c r="C167" s="3" t="s">
        <v>187</v>
      </c>
      <c r="D167" s="3" t="s">
        <v>64</v>
      </c>
      <c r="E167" s="4">
        <v>1168</v>
      </c>
      <c r="F167" s="4">
        <v>0</v>
      </c>
      <c r="G167" s="4">
        <v>75</v>
      </c>
      <c r="H167" s="4">
        <v>1400</v>
      </c>
      <c r="I167" s="4">
        <v>977</v>
      </c>
      <c r="J167" s="4">
        <v>0</v>
      </c>
      <c r="K167" s="4">
        <v>250</v>
      </c>
      <c r="L167" s="80">
        <v>0</v>
      </c>
      <c r="M167" s="5">
        <f t="shared" si="2"/>
        <v>3870</v>
      </c>
      <c r="N167" s="3" t="s">
        <v>19</v>
      </c>
      <c r="O167" s="148" t="s">
        <v>19</v>
      </c>
    </row>
    <row r="168" spans="1:15" s="1" customFormat="1" ht="33.75" customHeight="1">
      <c r="A168" s="3">
        <v>158</v>
      </c>
      <c r="B168" s="78" t="s">
        <v>16</v>
      </c>
      <c r="C168" s="3" t="s">
        <v>188</v>
      </c>
      <c r="D168" s="3" t="s">
        <v>64</v>
      </c>
      <c r="E168" s="4">
        <v>1168</v>
      </c>
      <c r="F168" s="4">
        <v>0</v>
      </c>
      <c r="G168" s="4">
        <v>75</v>
      </c>
      <c r="H168" s="4">
        <v>1400</v>
      </c>
      <c r="I168" s="4">
        <v>977</v>
      </c>
      <c r="J168" s="4">
        <v>0</v>
      </c>
      <c r="K168" s="4">
        <v>250</v>
      </c>
      <c r="L168" s="80">
        <v>0</v>
      </c>
      <c r="M168" s="5">
        <f t="shared" si="2"/>
        <v>3870</v>
      </c>
      <c r="N168" s="3" t="s">
        <v>19</v>
      </c>
      <c r="O168" s="148" t="s">
        <v>19</v>
      </c>
    </row>
    <row r="169" spans="1:15" s="1" customFormat="1" ht="33.75" customHeight="1">
      <c r="A169" s="3">
        <v>159</v>
      </c>
      <c r="B169" s="78" t="s">
        <v>16</v>
      </c>
      <c r="C169" s="3" t="s">
        <v>189</v>
      </c>
      <c r="D169" s="3" t="s">
        <v>64</v>
      </c>
      <c r="E169" s="4">
        <v>1168</v>
      </c>
      <c r="F169" s="4">
        <v>0</v>
      </c>
      <c r="G169" s="4">
        <v>75</v>
      </c>
      <c r="H169" s="4">
        <v>1400</v>
      </c>
      <c r="I169" s="4">
        <v>977</v>
      </c>
      <c r="J169" s="4">
        <v>0</v>
      </c>
      <c r="K169" s="4">
        <v>250</v>
      </c>
      <c r="L169" s="80">
        <v>0</v>
      </c>
      <c r="M169" s="5">
        <f t="shared" si="2"/>
        <v>3870</v>
      </c>
      <c r="N169" s="3" t="s">
        <v>19</v>
      </c>
      <c r="O169" s="148" t="s">
        <v>19</v>
      </c>
    </row>
    <row r="170" spans="1:15" s="1" customFormat="1" ht="33.75" customHeight="1">
      <c r="A170" s="3">
        <v>160</v>
      </c>
      <c r="B170" s="78" t="s">
        <v>16</v>
      </c>
      <c r="C170" s="3" t="s">
        <v>190</v>
      </c>
      <c r="D170" s="3" t="s">
        <v>64</v>
      </c>
      <c r="E170" s="4">
        <v>1168</v>
      </c>
      <c r="F170" s="4">
        <v>0</v>
      </c>
      <c r="G170" s="4">
        <v>75</v>
      </c>
      <c r="H170" s="4">
        <v>1400</v>
      </c>
      <c r="I170" s="4">
        <v>977</v>
      </c>
      <c r="J170" s="4">
        <v>0</v>
      </c>
      <c r="K170" s="4">
        <v>250</v>
      </c>
      <c r="L170" s="80">
        <v>0</v>
      </c>
      <c r="M170" s="5">
        <f t="shared" si="2"/>
        <v>3870</v>
      </c>
      <c r="N170" s="3" t="s">
        <v>19</v>
      </c>
      <c r="O170" s="148" t="s">
        <v>19</v>
      </c>
    </row>
    <row r="171" spans="1:15" s="1" customFormat="1" ht="33.75" customHeight="1">
      <c r="A171" s="3">
        <v>161</v>
      </c>
      <c r="B171" s="78" t="s">
        <v>16</v>
      </c>
      <c r="C171" s="3" t="s">
        <v>191</v>
      </c>
      <c r="D171" s="3" t="s">
        <v>64</v>
      </c>
      <c r="E171" s="4">
        <v>1168</v>
      </c>
      <c r="F171" s="4">
        <v>0</v>
      </c>
      <c r="G171" s="4">
        <v>75</v>
      </c>
      <c r="H171" s="4">
        <v>1400</v>
      </c>
      <c r="I171" s="4">
        <v>977</v>
      </c>
      <c r="J171" s="4">
        <v>0</v>
      </c>
      <c r="K171" s="4">
        <v>250</v>
      </c>
      <c r="L171" s="80">
        <v>0</v>
      </c>
      <c r="M171" s="5">
        <f t="shared" si="2"/>
        <v>3870</v>
      </c>
      <c r="N171" s="3" t="s">
        <v>19</v>
      </c>
      <c r="O171" s="148" t="s">
        <v>19</v>
      </c>
    </row>
    <row r="172" spans="1:15" s="1" customFormat="1" ht="33.75" customHeight="1">
      <c r="A172" s="3">
        <v>162</v>
      </c>
      <c r="B172" s="78" t="s">
        <v>16</v>
      </c>
      <c r="C172" s="3" t="s">
        <v>192</v>
      </c>
      <c r="D172" s="3" t="s">
        <v>64</v>
      </c>
      <c r="E172" s="4">
        <v>1168</v>
      </c>
      <c r="F172" s="4">
        <v>0</v>
      </c>
      <c r="G172" s="4">
        <v>75</v>
      </c>
      <c r="H172" s="4">
        <v>1400</v>
      </c>
      <c r="I172" s="4">
        <v>977</v>
      </c>
      <c r="J172" s="4">
        <v>0</v>
      </c>
      <c r="K172" s="4">
        <v>250</v>
      </c>
      <c r="L172" s="80">
        <v>0</v>
      </c>
      <c r="M172" s="5">
        <f t="shared" si="2"/>
        <v>3870</v>
      </c>
      <c r="N172" s="3" t="s">
        <v>19</v>
      </c>
      <c r="O172" s="148" t="s">
        <v>19</v>
      </c>
    </row>
    <row r="173" spans="1:15" s="1" customFormat="1" ht="33.75" customHeight="1">
      <c r="A173" s="3">
        <v>163</v>
      </c>
      <c r="B173" s="78" t="s">
        <v>16</v>
      </c>
      <c r="C173" s="3" t="s">
        <v>193</v>
      </c>
      <c r="D173" s="3" t="s">
        <v>64</v>
      </c>
      <c r="E173" s="4">
        <v>1168</v>
      </c>
      <c r="F173" s="4">
        <v>0</v>
      </c>
      <c r="G173" s="4">
        <v>75</v>
      </c>
      <c r="H173" s="4">
        <v>1400</v>
      </c>
      <c r="I173" s="4">
        <v>977</v>
      </c>
      <c r="J173" s="4">
        <v>0</v>
      </c>
      <c r="K173" s="4">
        <v>250</v>
      </c>
      <c r="L173" s="80">
        <v>0</v>
      </c>
      <c r="M173" s="5">
        <f t="shared" si="2"/>
        <v>3870</v>
      </c>
      <c r="N173" s="3" t="s">
        <v>19</v>
      </c>
      <c r="O173" s="148" t="s">
        <v>19</v>
      </c>
    </row>
    <row r="174" spans="1:15" s="1" customFormat="1" ht="33.75" customHeight="1">
      <c r="A174" s="3">
        <v>164</v>
      </c>
      <c r="B174" s="78" t="s">
        <v>16</v>
      </c>
      <c r="C174" s="3" t="s">
        <v>194</v>
      </c>
      <c r="D174" s="3" t="s">
        <v>64</v>
      </c>
      <c r="E174" s="4">
        <v>1168</v>
      </c>
      <c r="F174" s="4">
        <v>0</v>
      </c>
      <c r="G174" s="4">
        <v>50</v>
      </c>
      <c r="H174" s="4">
        <v>1400</v>
      </c>
      <c r="I174" s="4">
        <v>977</v>
      </c>
      <c r="J174" s="4">
        <v>0</v>
      </c>
      <c r="K174" s="4">
        <v>250</v>
      </c>
      <c r="L174" s="80">
        <v>0</v>
      </c>
      <c r="M174" s="5">
        <f t="shared" si="2"/>
        <v>3845</v>
      </c>
      <c r="N174" s="3" t="s">
        <v>19</v>
      </c>
      <c r="O174" s="148" t="s">
        <v>19</v>
      </c>
    </row>
    <row r="175" spans="1:15" s="1" customFormat="1" ht="33.75" customHeight="1">
      <c r="A175" s="3">
        <v>165</v>
      </c>
      <c r="B175" s="78" t="s">
        <v>16</v>
      </c>
      <c r="C175" s="3" t="s">
        <v>195</v>
      </c>
      <c r="D175" s="3" t="s">
        <v>64</v>
      </c>
      <c r="E175" s="4">
        <v>1168</v>
      </c>
      <c r="F175" s="4">
        <v>0</v>
      </c>
      <c r="G175" s="4">
        <v>50</v>
      </c>
      <c r="H175" s="4">
        <v>1400</v>
      </c>
      <c r="I175" s="4">
        <v>977</v>
      </c>
      <c r="J175" s="4">
        <v>0</v>
      </c>
      <c r="K175" s="4">
        <v>250</v>
      </c>
      <c r="L175" s="80">
        <v>0</v>
      </c>
      <c r="M175" s="5">
        <f t="shared" si="2"/>
        <v>3845</v>
      </c>
      <c r="N175" s="3" t="s">
        <v>19</v>
      </c>
      <c r="O175" s="148" t="s">
        <v>19</v>
      </c>
    </row>
    <row r="176" spans="1:15" s="1" customFormat="1" ht="33.75" customHeight="1">
      <c r="A176" s="3">
        <v>166</v>
      </c>
      <c r="B176" s="78" t="s">
        <v>16</v>
      </c>
      <c r="C176" s="3" t="s">
        <v>196</v>
      </c>
      <c r="D176" s="3" t="s">
        <v>64</v>
      </c>
      <c r="E176" s="4">
        <v>1168</v>
      </c>
      <c r="F176" s="4">
        <v>0</v>
      </c>
      <c r="G176" s="4">
        <v>50</v>
      </c>
      <c r="H176" s="4">
        <v>1400</v>
      </c>
      <c r="I176" s="4">
        <v>977</v>
      </c>
      <c r="J176" s="4">
        <v>0</v>
      </c>
      <c r="K176" s="4">
        <v>250</v>
      </c>
      <c r="L176" s="80">
        <v>0</v>
      </c>
      <c r="M176" s="5">
        <f t="shared" si="2"/>
        <v>3845</v>
      </c>
      <c r="N176" s="3" t="s">
        <v>19</v>
      </c>
      <c r="O176" s="148" t="s">
        <v>19</v>
      </c>
    </row>
    <row r="177" spans="1:15" s="1" customFormat="1" ht="33.75" customHeight="1">
      <c r="A177" s="3">
        <v>167</v>
      </c>
      <c r="B177" s="78" t="s">
        <v>16</v>
      </c>
      <c r="C177" s="3" t="s">
        <v>197</v>
      </c>
      <c r="D177" s="3" t="s">
        <v>64</v>
      </c>
      <c r="E177" s="4">
        <v>1168</v>
      </c>
      <c r="F177" s="4">
        <v>0</v>
      </c>
      <c r="G177" s="4">
        <v>75</v>
      </c>
      <c r="H177" s="4">
        <v>1400</v>
      </c>
      <c r="I177" s="4">
        <v>977</v>
      </c>
      <c r="J177" s="4">
        <v>0</v>
      </c>
      <c r="K177" s="4">
        <v>250</v>
      </c>
      <c r="L177" s="80">
        <v>0</v>
      </c>
      <c r="M177" s="5">
        <f t="shared" si="2"/>
        <v>3870</v>
      </c>
      <c r="N177" s="3" t="s">
        <v>19</v>
      </c>
      <c r="O177" s="148" t="s">
        <v>19</v>
      </c>
    </row>
    <row r="178" spans="1:15" s="1" customFormat="1" ht="33.75" customHeight="1">
      <c r="A178" s="3">
        <v>168</v>
      </c>
      <c r="B178" s="78" t="s">
        <v>16</v>
      </c>
      <c r="C178" s="3" t="s">
        <v>198</v>
      </c>
      <c r="D178" s="3" t="s">
        <v>64</v>
      </c>
      <c r="E178" s="4">
        <v>1168</v>
      </c>
      <c r="F178" s="4">
        <v>0</v>
      </c>
      <c r="G178" s="4">
        <v>50</v>
      </c>
      <c r="H178" s="4">
        <v>1400</v>
      </c>
      <c r="I178" s="4">
        <v>977</v>
      </c>
      <c r="J178" s="4">
        <v>0</v>
      </c>
      <c r="K178" s="4">
        <v>250</v>
      </c>
      <c r="L178" s="80">
        <v>0</v>
      </c>
      <c r="M178" s="5">
        <f t="shared" si="2"/>
        <v>3845</v>
      </c>
      <c r="N178" s="3" t="s">
        <v>19</v>
      </c>
      <c r="O178" s="148" t="s">
        <v>19</v>
      </c>
    </row>
    <row r="179" spans="1:15" s="1" customFormat="1" ht="33.75" customHeight="1">
      <c r="A179" s="3">
        <v>169</v>
      </c>
      <c r="B179" s="78" t="s">
        <v>16</v>
      </c>
      <c r="C179" s="3" t="s">
        <v>199</v>
      </c>
      <c r="D179" s="3" t="s">
        <v>64</v>
      </c>
      <c r="E179" s="4">
        <v>1168</v>
      </c>
      <c r="F179" s="4">
        <v>0</v>
      </c>
      <c r="G179" s="4">
        <v>50</v>
      </c>
      <c r="H179" s="4">
        <v>1400</v>
      </c>
      <c r="I179" s="4">
        <v>977</v>
      </c>
      <c r="J179" s="4">
        <v>0</v>
      </c>
      <c r="K179" s="4">
        <v>250</v>
      </c>
      <c r="L179" s="80">
        <v>0</v>
      </c>
      <c r="M179" s="5">
        <f t="shared" si="2"/>
        <v>3845</v>
      </c>
      <c r="N179" s="3" t="s">
        <v>19</v>
      </c>
      <c r="O179" s="148" t="s">
        <v>19</v>
      </c>
    </row>
    <row r="180" spans="1:15" s="1" customFormat="1" ht="33.75" customHeight="1">
      <c r="A180" s="3">
        <v>170</v>
      </c>
      <c r="B180" s="78" t="s">
        <v>16</v>
      </c>
      <c r="C180" s="3" t="s">
        <v>200</v>
      </c>
      <c r="D180" s="3" t="s">
        <v>64</v>
      </c>
      <c r="E180" s="4">
        <v>1168</v>
      </c>
      <c r="F180" s="4">
        <v>0</v>
      </c>
      <c r="G180" s="4">
        <v>50</v>
      </c>
      <c r="H180" s="4">
        <v>1400</v>
      </c>
      <c r="I180" s="4">
        <v>977</v>
      </c>
      <c r="J180" s="4">
        <v>0</v>
      </c>
      <c r="K180" s="4">
        <v>250</v>
      </c>
      <c r="L180" s="80">
        <v>0</v>
      </c>
      <c r="M180" s="5">
        <f t="shared" si="2"/>
        <v>3845</v>
      </c>
      <c r="N180" s="3" t="s">
        <v>19</v>
      </c>
      <c r="O180" s="148" t="s">
        <v>19</v>
      </c>
    </row>
    <row r="181" spans="1:15" s="1" customFormat="1" ht="33.75" customHeight="1">
      <c r="A181" s="3">
        <v>171</v>
      </c>
      <c r="B181" s="78" t="s">
        <v>16</v>
      </c>
      <c r="C181" s="3" t="s">
        <v>201</v>
      </c>
      <c r="D181" s="3" t="s">
        <v>64</v>
      </c>
      <c r="E181" s="4">
        <v>1168</v>
      </c>
      <c r="F181" s="4">
        <v>0</v>
      </c>
      <c r="G181" s="4">
        <v>50</v>
      </c>
      <c r="H181" s="4">
        <v>1400</v>
      </c>
      <c r="I181" s="4">
        <v>977</v>
      </c>
      <c r="J181" s="4">
        <v>0</v>
      </c>
      <c r="K181" s="4">
        <v>250</v>
      </c>
      <c r="L181" s="80">
        <v>0</v>
      </c>
      <c r="M181" s="5">
        <f t="shared" si="2"/>
        <v>3845</v>
      </c>
      <c r="N181" s="3" t="s">
        <v>19</v>
      </c>
      <c r="O181" s="148" t="s">
        <v>19</v>
      </c>
    </row>
    <row r="182" spans="1:15" s="1" customFormat="1" ht="33.75" customHeight="1">
      <c r="A182" s="3">
        <v>172</v>
      </c>
      <c r="B182" s="78" t="s">
        <v>16</v>
      </c>
      <c r="C182" s="3" t="s">
        <v>202</v>
      </c>
      <c r="D182" s="3" t="s">
        <v>64</v>
      </c>
      <c r="E182" s="4">
        <v>1168</v>
      </c>
      <c r="F182" s="4">
        <v>0</v>
      </c>
      <c r="G182" s="4">
        <v>50</v>
      </c>
      <c r="H182" s="4">
        <v>1400</v>
      </c>
      <c r="I182" s="4">
        <v>977</v>
      </c>
      <c r="J182" s="4">
        <v>0</v>
      </c>
      <c r="K182" s="4">
        <v>250</v>
      </c>
      <c r="L182" s="80">
        <v>0</v>
      </c>
      <c r="M182" s="5">
        <f t="shared" si="2"/>
        <v>3845</v>
      </c>
      <c r="N182" s="3" t="s">
        <v>19</v>
      </c>
      <c r="O182" s="148" t="s">
        <v>19</v>
      </c>
    </row>
    <row r="183" spans="1:15" s="1" customFormat="1" ht="33.75" customHeight="1">
      <c r="A183" s="3">
        <v>173</v>
      </c>
      <c r="B183" s="78" t="s">
        <v>16</v>
      </c>
      <c r="C183" s="3" t="s">
        <v>203</v>
      </c>
      <c r="D183" s="3" t="s">
        <v>64</v>
      </c>
      <c r="E183" s="4">
        <v>1168</v>
      </c>
      <c r="F183" s="4">
        <v>0</v>
      </c>
      <c r="G183" s="4">
        <v>50</v>
      </c>
      <c r="H183" s="4">
        <v>1400</v>
      </c>
      <c r="I183" s="4">
        <v>977</v>
      </c>
      <c r="J183" s="4">
        <v>0</v>
      </c>
      <c r="K183" s="4">
        <v>250</v>
      </c>
      <c r="L183" s="80">
        <v>0</v>
      </c>
      <c r="M183" s="5">
        <f t="shared" si="2"/>
        <v>3845</v>
      </c>
      <c r="N183" s="3" t="s">
        <v>19</v>
      </c>
      <c r="O183" s="148" t="s">
        <v>19</v>
      </c>
    </row>
    <row r="184" spans="1:15" s="1" customFormat="1" ht="33.75" customHeight="1">
      <c r="A184" s="3">
        <v>174</v>
      </c>
      <c r="B184" s="78" t="s">
        <v>16</v>
      </c>
      <c r="C184" s="3" t="s">
        <v>204</v>
      </c>
      <c r="D184" s="3" t="s">
        <v>64</v>
      </c>
      <c r="E184" s="4">
        <v>1168</v>
      </c>
      <c r="F184" s="4">
        <v>0</v>
      </c>
      <c r="G184" s="4">
        <v>75</v>
      </c>
      <c r="H184" s="4">
        <v>1400</v>
      </c>
      <c r="I184" s="4">
        <v>977</v>
      </c>
      <c r="J184" s="4">
        <v>0</v>
      </c>
      <c r="K184" s="4">
        <v>250</v>
      </c>
      <c r="L184" s="80">
        <v>0</v>
      </c>
      <c r="M184" s="5">
        <f t="shared" si="2"/>
        <v>3870</v>
      </c>
      <c r="N184" s="3" t="s">
        <v>19</v>
      </c>
      <c r="O184" s="148" t="s">
        <v>19</v>
      </c>
    </row>
    <row r="185" spans="1:15" s="1" customFormat="1" ht="33.75" customHeight="1">
      <c r="A185" s="3">
        <v>175</v>
      </c>
      <c r="B185" s="78" t="s">
        <v>16</v>
      </c>
      <c r="C185" s="3" t="s">
        <v>205</v>
      </c>
      <c r="D185" s="3" t="s">
        <v>64</v>
      </c>
      <c r="E185" s="4">
        <v>1168</v>
      </c>
      <c r="F185" s="4">
        <v>0</v>
      </c>
      <c r="G185" s="4">
        <v>50</v>
      </c>
      <c r="H185" s="4">
        <v>1400</v>
      </c>
      <c r="I185" s="4">
        <v>977</v>
      </c>
      <c r="J185" s="4">
        <v>0</v>
      </c>
      <c r="K185" s="4">
        <v>250</v>
      </c>
      <c r="L185" s="80">
        <v>0</v>
      </c>
      <c r="M185" s="5">
        <f t="shared" si="2"/>
        <v>3845</v>
      </c>
      <c r="N185" s="3" t="s">
        <v>19</v>
      </c>
      <c r="O185" s="148" t="s">
        <v>19</v>
      </c>
    </row>
    <row r="186" spans="1:15" s="1" customFormat="1" ht="33.75" customHeight="1">
      <c r="A186" s="3">
        <v>176</v>
      </c>
      <c r="B186" s="78" t="s">
        <v>16</v>
      </c>
      <c r="C186" s="3" t="s">
        <v>206</v>
      </c>
      <c r="D186" s="3" t="s">
        <v>64</v>
      </c>
      <c r="E186" s="4">
        <v>1168</v>
      </c>
      <c r="F186" s="4">
        <v>0</v>
      </c>
      <c r="G186" s="4">
        <v>50</v>
      </c>
      <c r="H186" s="4">
        <v>1400</v>
      </c>
      <c r="I186" s="4">
        <v>977</v>
      </c>
      <c r="J186" s="4">
        <v>0</v>
      </c>
      <c r="K186" s="4">
        <v>250</v>
      </c>
      <c r="L186" s="80">
        <v>0</v>
      </c>
      <c r="M186" s="5">
        <f t="shared" si="2"/>
        <v>3845</v>
      </c>
      <c r="N186" s="3" t="s">
        <v>19</v>
      </c>
      <c r="O186" s="148" t="s">
        <v>19</v>
      </c>
    </row>
    <row r="187" spans="1:15" s="1" customFormat="1" ht="33.75" customHeight="1">
      <c r="A187" s="3">
        <v>177</v>
      </c>
      <c r="B187" s="78" t="s">
        <v>16</v>
      </c>
      <c r="C187" s="3" t="s">
        <v>207</v>
      </c>
      <c r="D187" s="3" t="s">
        <v>64</v>
      </c>
      <c r="E187" s="4">
        <v>1168</v>
      </c>
      <c r="F187" s="4">
        <v>0</v>
      </c>
      <c r="G187" s="4">
        <v>50</v>
      </c>
      <c r="H187" s="4">
        <v>1400</v>
      </c>
      <c r="I187" s="4">
        <v>977</v>
      </c>
      <c r="J187" s="4">
        <v>0</v>
      </c>
      <c r="K187" s="4">
        <v>250</v>
      </c>
      <c r="L187" s="80">
        <v>0</v>
      </c>
      <c r="M187" s="5">
        <f t="shared" ref="M187:M252" si="3">SUM(E187:L187)</f>
        <v>3845</v>
      </c>
      <c r="N187" s="3" t="s">
        <v>19</v>
      </c>
      <c r="O187" s="148" t="s">
        <v>19</v>
      </c>
    </row>
    <row r="188" spans="1:15" s="1" customFormat="1" ht="33.75" customHeight="1">
      <c r="A188" s="3">
        <v>178</v>
      </c>
      <c r="B188" s="78" t="s">
        <v>16</v>
      </c>
      <c r="C188" s="3" t="s">
        <v>208</v>
      </c>
      <c r="D188" s="3" t="s">
        <v>64</v>
      </c>
      <c r="E188" s="4">
        <v>1168</v>
      </c>
      <c r="F188" s="4">
        <v>0</v>
      </c>
      <c r="G188" s="4">
        <v>75</v>
      </c>
      <c r="H188" s="4">
        <v>1400</v>
      </c>
      <c r="I188" s="4">
        <v>977</v>
      </c>
      <c r="J188" s="4">
        <v>0</v>
      </c>
      <c r="K188" s="4">
        <v>250</v>
      </c>
      <c r="L188" s="80">
        <v>0</v>
      </c>
      <c r="M188" s="5">
        <f t="shared" si="3"/>
        <v>3870</v>
      </c>
      <c r="N188" s="3" t="s">
        <v>19</v>
      </c>
      <c r="O188" s="148" t="s">
        <v>19</v>
      </c>
    </row>
    <row r="189" spans="1:15" s="1" customFormat="1" ht="33.75" customHeight="1">
      <c r="A189" s="3">
        <v>179</v>
      </c>
      <c r="B189" s="78" t="s">
        <v>16</v>
      </c>
      <c r="C189" s="3" t="s">
        <v>209</v>
      </c>
      <c r="D189" s="3" t="s">
        <v>64</v>
      </c>
      <c r="E189" s="4">
        <v>1168</v>
      </c>
      <c r="F189" s="4">
        <v>0</v>
      </c>
      <c r="G189" s="4">
        <v>75</v>
      </c>
      <c r="H189" s="4">
        <v>1400</v>
      </c>
      <c r="I189" s="4">
        <v>977</v>
      </c>
      <c r="J189" s="4">
        <v>0</v>
      </c>
      <c r="K189" s="4">
        <v>250</v>
      </c>
      <c r="L189" s="80">
        <v>0</v>
      </c>
      <c r="M189" s="5">
        <f t="shared" si="3"/>
        <v>3870</v>
      </c>
      <c r="N189" s="3" t="s">
        <v>19</v>
      </c>
      <c r="O189" s="148" t="s">
        <v>19</v>
      </c>
    </row>
    <row r="190" spans="1:15" s="1" customFormat="1" ht="33.75" customHeight="1">
      <c r="A190" s="3">
        <v>180</v>
      </c>
      <c r="B190" s="78" t="s">
        <v>16</v>
      </c>
      <c r="C190" s="3" t="s">
        <v>210</v>
      </c>
      <c r="D190" s="3" t="s">
        <v>64</v>
      </c>
      <c r="E190" s="4">
        <v>1168</v>
      </c>
      <c r="F190" s="4">
        <v>0</v>
      </c>
      <c r="G190" s="4">
        <v>75</v>
      </c>
      <c r="H190" s="4">
        <v>1400</v>
      </c>
      <c r="I190" s="4">
        <v>977</v>
      </c>
      <c r="J190" s="4">
        <v>0</v>
      </c>
      <c r="K190" s="4">
        <v>250</v>
      </c>
      <c r="L190" s="80">
        <v>0</v>
      </c>
      <c r="M190" s="5">
        <f t="shared" si="3"/>
        <v>3870</v>
      </c>
      <c r="N190" s="3" t="s">
        <v>19</v>
      </c>
      <c r="O190" s="148" t="s">
        <v>19</v>
      </c>
    </row>
    <row r="191" spans="1:15" s="1" customFormat="1" ht="33.75" customHeight="1">
      <c r="A191" s="3">
        <v>181</v>
      </c>
      <c r="B191" s="78" t="s">
        <v>16</v>
      </c>
      <c r="C191" s="3" t="s">
        <v>211</v>
      </c>
      <c r="D191" s="3" t="s">
        <v>64</v>
      </c>
      <c r="E191" s="4">
        <v>1168</v>
      </c>
      <c r="F191" s="4">
        <v>0</v>
      </c>
      <c r="G191" s="4">
        <v>75</v>
      </c>
      <c r="H191" s="4">
        <v>1400</v>
      </c>
      <c r="I191" s="4">
        <v>977</v>
      </c>
      <c r="J191" s="4">
        <v>0</v>
      </c>
      <c r="K191" s="4">
        <v>250</v>
      </c>
      <c r="L191" s="80">
        <v>0</v>
      </c>
      <c r="M191" s="5">
        <f t="shared" si="3"/>
        <v>3870</v>
      </c>
      <c r="N191" s="3" t="s">
        <v>19</v>
      </c>
      <c r="O191" s="148" t="s">
        <v>19</v>
      </c>
    </row>
    <row r="192" spans="1:15" s="1" customFormat="1" ht="33.75" customHeight="1">
      <c r="A192" s="3">
        <v>182</v>
      </c>
      <c r="B192" s="78" t="s">
        <v>16</v>
      </c>
      <c r="C192" s="3" t="s">
        <v>212</v>
      </c>
      <c r="D192" s="3" t="s">
        <v>64</v>
      </c>
      <c r="E192" s="4">
        <v>1168</v>
      </c>
      <c r="F192" s="4">
        <v>0</v>
      </c>
      <c r="G192" s="4">
        <v>50</v>
      </c>
      <c r="H192" s="4">
        <v>1400</v>
      </c>
      <c r="I192" s="4">
        <v>977</v>
      </c>
      <c r="J192" s="4">
        <v>0</v>
      </c>
      <c r="K192" s="4">
        <v>250</v>
      </c>
      <c r="L192" s="80">
        <v>0</v>
      </c>
      <c r="M192" s="5">
        <f t="shared" si="3"/>
        <v>3845</v>
      </c>
      <c r="N192" s="3" t="s">
        <v>19</v>
      </c>
      <c r="O192" s="148" t="s">
        <v>19</v>
      </c>
    </row>
    <row r="193" spans="1:15" s="1" customFormat="1" ht="33.75" customHeight="1">
      <c r="A193" s="3">
        <v>183</v>
      </c>
      <c r="B193" s="78" t="s">
        <v>16</v>
      </c>
      <c r="C193" s="53" t="s">
        <v>213</v>
      </c>
      <c r="D193" s="3" t="s">
        <v>64</v>
      </c>
      <c r="E193" s="4">
        <v>1168</v>
      </c>
      <c r="F193" s="4">
        <v>0</v>
      </c>
      <c r="G193" s="4">
        <v>50</v>
      </c>
      <c r="H193" s="4">
        <v>1400</v>
      </c>
      <c r="I193" s="4">
        <v>977</v>
      </c>
      <c r="J193" s="4">
        <v>0</v>
      </c>
      <c r="K193" s="4">
        <v>250</v>
      </c>
      <c r="L193" s="80">
        <v>0</v>
      </c>
      <c r="M193" s="5">
        <f t="shared" si="3"/>
        <v>3845</v>
      </c>
      <c r="N193" s="3" t="s">
        <v>19</v>
      </c>
      <c r="O193" s="148" t="s">
        <v>19</v>
      </c>
    </row>
    <row r="194" spans="1:15" s="1" customFormat="1" ht="33.75" customHeight="1">
      <c r="A194" s="3">
        <v>184</v>
      </c>
      <c r="B194" s="78" t="s">
        <v>16</v>
      </c>
      <c r="C194" s="3" t="s">
        <v>214</v>
      </c>
      <c r="D194" s="3" t="s">
        <v>64</v>
      </c>
      <c r="E194" s="4">
        <v>1168</v>
      </c>
      <c r="F194" s="4">
        <v>0</v>
      </c>
      <c r="G194" s="4">
        <v>50</v>
      </c>
      <c r="H194" s="4">
        <v>1400</v>
      </c>
      <c r="I194" s="4">
        <v>977</v>
      </c>
      <c r="J194" s="4">
        <v>0</v>
      </c>
      <c r="K194" s="4">
        <v>250</v>
      </c>
      <c r="L194" s="80">
        <v>0</v>
      </c>
      <c r="M194" s="5">
        <f t="shared" si="3"/>
        <v>3845</v>
      </c>
      <c r="N194" s="3" t="s">
        <v>19</v>
      </c>
      <c r="O194" s="148" t="s">
        <v>19</v>
      </c>
    </row>
    <row r="195" spans="1:15" s="1" customFormat="1" ht="33.75" customHeight="1">
      <c r="A195" s="3">
        <v>185</v>
      </c>
      <c r="B195" s="78" t="s">
        <v>16</v>
      </c>
      <c r="C195" s="3" t="s">
        <v>215</v>
      </c>
      <c r="D195" s="3" t="s">
        <v>64</v>
      </c>
      <c r="E195" s="4">
        <v>1168</v>
      </c>
      <c r="F195" s="4">
        <v>0</v>
      </c>
      <c r="G195" s="4">
        <v>50</v>
      </c>
      <c r="H195" s="4">
        <v>1400</v>
      </c>
      <c r="I195" s="4">
        <v>977</v>
      </c>
      <c r="J195" s="4">
        <v>0</v>
      </c>
      <c r="K195" s="4">
        <v>250</v>
      </c>
      <c r="L195" s="80">
        <v>0</v>
      </c>
      <c r="M195" s="5">
        <f t="shared" si="3"/>
        <v>3845</v>
      </c>
      <c r="N195" s="3" t="s">
        <v>19</v>
      </c>
      <c r="O195" s="148" t="s">
        <v>19</v>
      </c>
    </row>
    <row r="196" spans="1:15" s="1" customFormat="1" ht="33.75" customHeight="1">
      <c r="A196" s="3">
        <v>186</v>
      </c>
      <c r="B196" s="78" t="s">
        <v>16</v>
      </c>
      <c r="C196" s="53" t="s">
        <v>216</v>
      </c>
      <c r="D196" s="3" t="s">
        <v>64</v>
      </c>
      <c r="E196" s="4">
        <v>1168</v>
      </c>
      <c r="F196" s="4">
        <v>0</v>
      </c>
      <c r="G196" s="4">
        <v>50</v>
      </c>
      <c r="H196" s="4">
        <v>1400</v>
      </c>
      <c r="I196" s="4">
        <v>977</v>
      </c>
      <c r="J196" s="4">
        <v>0</v>
      </c>
      <c r="K196" s="4">
        <v>250</v>
      </c>
      <c r="L196" s="80">
        <v>0</v>
      </c>
      <c r="M196" s="5">
        <f t="shared" si="3"/>
        <v>3845</v>
      </c>
      <c r="N196" s="3"/>
      <c r="O196" s="148"/>
    </row>
    <row r="197" spans="1:15" s="1" customFormat="1" ht="33.75" customHeight="1">
      <c r="A197" s="3">
        <v>187</v>
      </c>
      <c r="B197" s="78" t="s">
        <v>16</v>
      </c>
      <c r="C197" s="3" t="s">
        <v>217</v>
      </c>
      <c r="D197" s="3" t="s">
        <v>33</v>
      </c>
      <c r="E197" s="4">
        <v>5835</v>
      </c>
      <c r="F197" s="4">
        <v>0</v>
      </c>
      <c r="G197" s="4">
        <v>0</v>
      </c>
      <c r="H197" s="4">
        <v>3800</v>
      </c>
      <c r="I197" s="4"/>
      <c r="J197" s="4">
        <v>375</v>
      </c>
      <c r="K197" s="4">
        <v>250</v>
      </c>
      <c r="L197" s="80">
        <v>0</v>
      </c>
      <c r="M197" s="5">
        <f t="shared" si="3"/>
        <v>10260</v>
      </c>
      <c r="N197" s="3" t="s">
        <v>19</v>
      </c>
      <c r="O197" s="148" t="s">
        <v>19</v>
      </c>
    </row>
    <row r="198" spans="1:15" s="1" customFormat="1" ht="33.75" customHeight="1">
      <c r="A198" s="3">
        <v>188</v>
      </c>
      <c r="B198" s="78" t="s">
        <v>16</v>
      </c>
      <c r="C198" s="3" t="s">
        <v>218</v>
      </c>
      <c r="D198" s="3" t="s">
        <v>33</v>
      </c>
      <c r="E198" s="4">
        <v>5835</v>
      </c>
      <c r="F198" s="4">
        <v>0</v>
      </c>
      <c r="G198" s="4">
        <v>0</v>
      </c>
      <c r="H198" s="4">
        <v>3800</v>
      </c>
      <c r="I198" s="4"/>
      <c r="J198" s="4">
        <v>375</v>
      </c>
      <c r="K198" s="4">
        <v>250</v>
      </c>
      <c r="L198" s="80">
        <v>0</v>
      </c>
      <c r="M198" s="5">
        <f t="shared" si="3"/>
        <v>10260</v>
      </c>
      <c r="N198" s="3" t="s">
        <v>19</v>
      </c>
      <c r="O198" s="148" t="s">
        <v>19</v>
      </c>
    </row>
    <row r="199" spans="1:15" s="1" customFormat="1" ht="33.75" customHeight="1">
      <c r="A199" s="3">
        <v>189</v>
      </c>
      <c r="B199" s="78" t="s">
        <v>16</v>
      </c>
      <c r="C199" s="3" t="s">
        <v>219</v>
      </c>
      <c r="D199" s="3" t="s">
        <v>33</v>
      </c>
      <c r="E199" s="4">
        <v>5835</v>
      </c>
      <c r="F199" s="4">
        <v>0</v>
      </c>
      <c r="G199" s="4">
        <v>0</v>
      </c>
      <c r="H199" s="4">
        <v>3800</v>
      </c>
      <c r="I199" s="4"/>
      <c r="J199" s="4">
        <v>375</v>
      </c>
      <c r="K199" s="4">
        <v>250</v>
      </c>
      <c r="L199" s="80">
        <v>0</v>
      </c>
      <c r="M199" s="5">
        <f t="shared" si="3"/>
        <v>10260</v>
      </c>
      <c r="N199" s="3" t="s">
        <v>19</v>
      </c>
      <c r="O199" s="148" t="s">
        <v>19</v>
      </c>
    </row>
    <row r="200" spans="1:15" s="1" customFormat="1" ht="33.75" customHeight="1">
      <c r="A200" s="3">
        <v>190</v>
      </c>
      <c r="B200" s="78" t="s">
        <v>16</v>
      </c>
      <c r="C200" s="3" t="s">
        <v>220</v>
      </c>
      <c r="D200" s="3" t="s">
        <v>39</v>
      </c>
      <c r="E200" s="4">
        <v>2441</v>
      </c>
      <c r="F200" s="4">
        <v>0</v>
      </c>
      <c r="G200" s="4">
        <v>35</v>
      </c>
      <c r="H200" s="4">
        <v>2400</v>
      </c>
      <c r="I200" s="4"/>
      <c r="J200" s="4">
        <v>0</v>
      </c>
      <c r="K200" s="4">
        <v>250</v>
      </c>
      <c r="L200" s="80">
        <v>0</v>
      </c>
      <c r="M200" s="5">
        <f t="shared" si="3"/>
        <v>5126</v>
      </c>
      <c r="N200" s="3" t="s">
        <v>19</v>
      </c>
      <c r="O200" s="148" t="s">
        <v>19</v>
      </c>
    </row>
    <row r="201" spans="1:15" s="1" customFormat="1" ht="33.75" customHeight="1">
      <c r="A201" s="3">
        <v>191</v>
      </c>
      <c r="B201" s="78" t="s">
        <v>16</v>
      </c>
      <c r="C201" s="3" t="s">
        <v>221</v>
      </c>
      <c r="D201" s="3" t="s">
        <v>50</v>
      </c>
      <c r="E201" s="4">
        <v>3757</v>
      </c>
      <c r="F201" s="4">
        <v>0</v>
      </c>
      <c r="G201" s="4">
        <v>35</v>
      </c>
      <c r="H201" s="4">
        <v>3000</v>
      </c>
      <c r="I201" s="4"/>
      <c r="J201" s="4">
        <v>375</v>
      </c>
      <c r="K201" s="4">
        <v>250</v>
      </c>
      <c r="L201" s="80">
        <v>0</v>
      </c>
      <c r="M201" s="5">
        <f t="shared" si="3"/>
        <v>7417</v>
      </c>
      <c r="N201" s="3" t="s">
        <v>19</v>
      </c>
      <c r="O201" s="148" t="s">
        <v>19</v>
      </c>
    </row>
    <row r="202" spans="1:15" s="1" customFormat="1" ht="33.75" customHeight="1">
      <c r="A202" s="3">
        <v>192</v>
      </c>
      <c r="B202" s="78" t="s">
        <v>16</v>
      </c>
      <c r="C202" s="3" t="s">
        <v>222</v>
      </c>
      <c r="D202" s="3" t="s">
        <v>28</v>
      </c>
      <c r="E202" s="4">
        <v>1460</v>
      </c>
      <c r="F202" s="4">
        <v>0</v>
      </c>
      <c r="G202" s="4">
        <v>35</v>
      </c>
      <c r="H202" s="4">
        <v>2000</v>
      </c>
      <c r="I202" s="4"/>
      <c r="J202" s="4">
        <v>0</v>
      </c>
      <c r="K202" s="4">
        <v>250</v>
      </c>
      <c r="L202" s="80">
        <v>0</v>
      </c>
      <c r="M202" s="5">
        <f t="shared" si="3"/>
        <v>3745</v>
      </c>
      <c r="N202" s="3" t="s">
        <v>19</v>
      </c>
      <c r="O202" s="148" t="s">
        <v>19</v>
      </c>
    </row>
    <row r="203" spans="1:15" s="1" customFormat="1" ht="33.75" customHeight="1">
      <c r="A203" s="3">
        <v>193</v>
      </c>
      <c r="B203" s="78" t="s">
        <v>16</v>
      </c>
      <c r="C203" s="3" t="s">
        <v>223</v>
      </c>
      <c r="D203" s="3" t="s">
        <v>64</v>
      </c>
      <c r="E203" s="4">
        <v>1168</v>
      </c>
      <c r="F203" s="4">
        <v>0</v>
      </c>
      <c r="G203" s="4">
        <v>50</v>
      </c>
      <c r="H203" s="4">
        <v>1400</v>
      </c>
      <c r="I203" s="4">
        <v>977</v>
      </c>
      <c r="J203" s="4">
        <v>0</v>
      </c>
      <c r="K203" s="4">
        <v>250</v>
      </c>
      <c r="L203" s="80">
        <v>0</v>
      </c>
      <c r="M203" s="5">
        <f t="shared" si="3"/>
        <v>3845</v>
      </c>
      <c r="N203" s="3" t="s">
        <v>19</v>
      </c>
      <c r="O203" s="148" t="s">
        <v>19</v>
      </c>
    </row>
    <row r="204" spans="1:15" s="1" customFormat="1" ht="33.75" customHeight="1">
      <c r="A204" s="3">
        <v>194</v>
      </c>
      <c r="B204" s="78" t="s">
        <v>16</v>
      </c>
      <c r="C204" s="3" t="s">
        <v>224</v>
      </c>
      <c r="D204" s="3" t="s">
        <v>64</v>
      </c>
      <c r="E204" s="4">
        <v>1168</v>
      </c>
      <c r="F204" s="4">
        <v>0</v>
      </c>
      <c r="G204" s="4">
        <v>35</v>
      </c>
      <c r="H204" s="4">
        <v>1400</v>
      </c>
      <c r="I204" s="4">
        <v>977</v>
      </c>
      <c r="J204" s="4">
        <v>0</v>
      </c>
      <c r="K204" s="4">
        <v>250</v>
      </c>
      <c r="L204" s="80">
        <v>0</v>
      </c>
      <c r="M204" s="5">
        <f t="shared" si="3"/>
        <v>3830</v>
      </c>
      <c r="N204" s="3" t="s">
        <v>19</v>
      </c>
      <c r="O204" s="148" t="s">
        <v>19</v>
      </c>
    </row>
    <row r="205" spans="1:15" s="1" customFormat="1" ht="33.75" customHeight="1">
      <c r="A205" s="3">
        <v>195</v>
      </c>
      <c r="B205" s="78" t="s">
        <v>16</v>
      </c>
      <c r="C205" s="3" t="s">
        <v>225</v>
      </c>
      <c r="D205" s="3" t="s">
        <v>64</v>
      </c>
      <c r="E205" s="4">
        <v>1168</v>
      </c>
      <c r="F205" s="4">
        <v>0</v>
      </c>
      <c r="G205" s="4">
        <v>35</v>
      </c>
      <c r="H205" s="4">
        <v>1400</v>
      </c>
      <c r="I205" s="4">
        <v>977</v>
      </c>
      <c r="J205" s="4">
        <v>0</v>
      </c>
      <c r="K205" s="4">
        <v>250</v>
      </c>
      <c r="L205" s="80">
        <v>0</v>
      </c>
      <c r="M205" s="5">
        <f t="shared" si="3"/>
        <v>3830</v>
      </c>
      <c r="N205" s="3" t="s">
        <v>19</v>
      </c>
      <c r="O205" s="148" t="s">
        <v>19</v>
      </c>
    </row>
    <row r="206" spans="1:15" s="1" customFormat="1" ht="33.75" customHeight="1">
      <c r="A206" s="3">
        <v>196</v>
      </c>
      <c r="B206" s="78" t="s">
        <v>16</v>
      </c>
      <c r="C206" s="3" t="s">
        <v>226</v>
      </c>
      <c r="D206" s="3" t="s">
        <v>64</v>
      </c>
      <c r="E206" s="4">
        <v>1168</v>
      </c>
      <c r="F206" s="4">
        <v>0</v>
      </c>
      <c r="G206" s="4">
        <v>50</v>
      </c>
      <c r="H206" s="4">
        <v>1400</v>
      </c>
      <c r="I206" s="4">
        <v>977</v>
      </c>
      <c r="J206" s="4">
        <v>0</v>
      </c>
      <c r="K206" s="4">
        <v>250</v>
      </c>
      <c r="L206" s="80">
        <v>0</v>
      </c>
      <c r="M206" s="5">
        <f t="shared" si="3"/>
        <v>3845</v>
      </c>
      <c r="N206" s="3" t="s">
        <v>19</v>
      </c>
      <c r="O206" s="148" t="s">
        <v>19</v>
      </c>
    </row>
    <row r="207" spans="1:15" s="1" customFormat="1" ht="33.75" customHeight="1">
      <c r="A207" s="3">
        <v>197</v>
      </c>
      <c r="B207" s="78" t="s">
        <v>16</v>
      </c>
      <c r="C207" s="3" t="s">
        <v>227</v>
      </c>
      <c r="D207" s="3" t="s">
        <v>64</v>
      </c>
      <c r="E207" s="4">
        <v>1168</v>
      </c>
      <c r="F207" s="4">
        <v>0</v>
      </c>
      <c r="G207" s="4">
        <v>35</v>
      </c>
      <c r="H207" s="4">
        <v>1400</v>
      </c>
      <c r="I207" s="4">
        <v>977</v>
      </c>
      <c r="J207" s="4">
        <v>0</v>
      </c>
      <c r="K207" s="4">
        <v>250</v>
      </c>
      <c r="L207" s="80">
        <v>0</v>
      </c>
      <c r="M207" s="5">
        <f t="shared" si="3"/>
        <v>3830</v>
      </c>
      <c r="N207" s="3" t="s">
        <v>19</v>
      </c>
      <c r="O207" s="148" t="s">
        <v>19</v>
      </c>
    </row>
    <row r="208" spans="1:15" s="1" customFormat="1" ht="33.75" customHeight="1">
      <c r="A208" s="3">
        <v>198</v>
      </c>
      <c r="B208" s="78" t="s">
        <v>16</v>
      </c>
      <c r="C208" s="3" t="s">
        <v>228</v>
      </c>
      <c r="D208" s="3" t="s">
        <v>64</v>
      </c>
      <c r="E208" s="4">
        <v>1168</v>
      </c>
      <c r="F208" s="4">
        <v>0</v>
      </c>
      <c r="G208" s="4">
        <v>50</v>
      </c>
      <c r="H208" s="4">
        <v>1400</v>
      </c>
      <c r="I208" s="4">
        <v>977</v>
      </c>
      <c r="J208" s="4">
        <v>0</v>
      </c>
      <c r="K208" s="4">
        <v>250</v>
      </c>
      <c r="L208" s="80">
        <v>0</v>
      </c>
      <c r="M208" s="5">
        <f t="shared" si="3"/>
        <v>3845</v>
      </c>
      <c r="N208" s="3" t="s">
        <v>19</v>
      </c>
      <c r="O208" s="148" t="s">
        <v>19</v>
      </c>
    </row>
    <row r="209" spans="1:15" s="1" customFormat="1" ht="33.75" customHeight="1">
      <c r="A209" s="3">
        <v>199</v>
      </c>
      <c r="B209" s="78" t="s">
        <v>16</v>
      </c>
      <c r="C209" s="3" t="s">
        <v>229</v>
      </c>
      <c r="D209" s="3" t="s">
        <v>64</v>
      </c>
      <c r="E209" s="4">
        <v>1168</v>
      </c>
      <c r="F209" s="4">
        <v>0</v>
      </c>
      <c r="G209" s="4">
        <v>35</v>
      </c>
      <c r="H209" s="4">
        <v>1400</v>
      </c>
      <c r="I209" s="4">
        <v>977</v>
      </c>
      <c r="J209" s="4">
        <v>0</v>
      </c>
      <c r="K209" s="4">
        <v>250</v>
      </c>
      <c r="L209" s="80">
        <v>0</v>
      </c>
      <c r="M209" s="5">
        <f t="shared" si="3"/>
        <v>3830</v>
      </c>
      <c r="N209" s="3" t="s">
        <v>19</v>
      </c>
      <c r="O209" s="148" t="s">
        <v>19</v>
      </c>
    </row>
    <row r="210" spans="1:15" s="1" customFormat="1" ht="33.75" customHeight="1">
      <c r="A210" s="3">
        <v>200</v>
      </c>
      <c r="B210" s="78" t="s">
        <v>16</v>
      </c>
      <c r="C210" s="3" t="s">
        <v>230</v>
      </c>
      <c r="D210" s="3" t="s">
        <v>64</v>
      </c>
      <c r="E210" s="4">
        <v>1168</v>
      </c>
      <c r="F210" s="4">
        <v>0</v>
      </c>
      <c r="G210" s="4">
        <v>50</v>
      </c>
      <c r="H210" s="4">
        <v>1400</v>
      </c>
      <c r="I210" s="4">
        <v>977</v>
      </c>
      <c r="J210" s="4">
        <v>0</v>
      </c>
      <c r="K210" s="4">
        <v>250</v>
      </c>
      <c r="L210" s="80">
        <v>0</v>
      </c>
      <c r="M210" s="5">
        <f t="shared" si="3"/>
        <v>3845</v>
      </c>
      <c r="N210" s="3" t="s">
        <v>19</v>
      </c>
      <c r="O210" s="148" t="s">
        <v>19</v>
      </c>
    </row>
    <row r="211" spans="1:15" s="1" customFormat="1" ht="33.75" customHeight="1">
      <c r="A211" s="3">
        <v>201</v>
      </c>
      <c r="B211" s="78" t="s">
        <v>16</v>
      </c>
      <c r="C211" s="3" t="s">
        <v>231</v>
      </c>
      <c r="D211" s="3" t="s">
        <v>64</v>
      </c>
      <c r="E211" s="4">
        <v>1168</v>
      </c>
      <c r="F211" s="4">
        <v>0</v>
      </c>
      <c r="G211" s="4">
        <v>35</v>
      </c>
      <c r="H211" s="4">
        <v>1400</v>
      </c>
      <c r="I211" s="4">
        <v>977</v>
      </c>
      <c r="J211" s="4">
        <v>0</v>
      </c>
      <c r="K211" s="4">
        <v>250</v>
      </c>
      <c r="L211" s="80">
        <v>0</v>
      </c>
      <c r="M211" s="5">
        <f t="shared" si="3"/>
        <v>3830</v>
      </c>
      <c r="N211" s="3" t="s">
        <v>19</v>
      </c>
      <c r="O211" s="148" t="s">
        <v>19</v>
      </c>
    </row>
    <row r="212" spans="1:15" s="1" customFormat="1" ht="33.75" customHeight="1">
      <c r="A212" s="3">
        <v>202</v>
      </c>
      <c r="B212" s="78" t="s">
        <v>16</v>
      </c>
      <c r="C212" s="3" t="s">
        <v>232</v>
      </c>
      <c r="D212" s="3" t="s">
        <v>64</v>
      </c>
      <c r="E212" s="4">
        <v>1168</v>
      </c>
      <c r="F212" s="4">
        <v>0</v>
      </c>
      <c r="G212" s="4">
        <v>35</v>
      </c>
      <c r="H212" s="4">
        <v>1400</v>
      </c>
      <c r="I212" s="4">
        <v>977</v>
      </c>
      <c r="J212" s="4">
        <v>0</v>
      </c>
      <c r="K212" s="4">
        <v>250</v>
      </c>
      <c r="L212" s="80">
        <v>0</v>
      </c>
      <c r="M212" s="5">
        <f t="shared" si="3"/>
        <v>3830</v>
      </c>
      <c r="N212" s="3" t="s">
        <v>19</v>
      </c>
      <c r="O212" s="148" t="s">
        <v>19</v>
      </c>
    </row>
    <row r="213" spans="1:15" s="1" customFormat="1" ht="33.75" customHeight="1">
      <c r="A213" s="3">
        <v>203</v>
      </c>
      <c r="B213" s="78" t="s">
        <v>16</v>
      </c>
      <c r="C213" s="3" t="s">
        <v>233</v>
      </c>
      <c r="D213" s="3" t="s">
        <v>64</v>
      </c>
      <c r="E213" s="4">
        <v>1168</v>
      </c>
      <c r="F213" s="4">
        <v>0</v>
      </c>
      <c r="G213" s="4">
        <v>35</v>
      </c>
      <c r="H213" s="4">
        <v>1400</v>
      </c>
      <c r="I213" s="4">
        <v>977</v>
      </c>
      <c r="J213" s="4">
        <v>0</v>
      </c>
      <c r="K213" s="4">
        <v>250</v>
      </c>
      <c r="L213" s="80">
        <v>0</v>
      </c>
      <c r="M213" s="5">
        <f t="shared" si="3"/>
        <v>3830</v>
      </c>
      <c r="N213" s="3" t="s">
        <v>19</v>
      </c>
      <c r="O213" s="148" t="s">
        <v>19</v>
      </c>
    </row>
    <row r="214" spans="1:15" s="1" customFormat="1" ht="33.75" customHeight="1">
      <c r="A214" s="3">
        <v>204</v>
      </c>
      <c r="B214" s="78" t="s">
        <v>16</v>
      </c>
      <c r="C214" s="3" t="s">
        <v>234</v>
      </c>
      <c r="D214" s="3" t="s">
        <v>64</v>
      </c>
      <c r="E214" s="4">
        <v>1168</v>
      </c>
      <c r="F214" s="4">
        <v>0</v>
      </c>
      <c r="G214" s="4">
        <v>0</v>
      </c>
      <c r="H214" s="4">
        <v>1400</v>
      </c>
      <c r="I214" s="4">
        <v>977</v>
      </c>
      <c r="J214" s="4">
        <v>0</v>
      </c>
      <c r="K214" s="4">
        <v>250</v>
      </c>
      <c r="L214" s="80">
        <v>0</v>
      </c>
      <c r="M214" s="5">
        <f t="shared" si="3"/>
        <v>3795</v>
      </c>
      <c r="N214" s="3" t="s">
        <v>19</v>
      </c>
      <c r="O214" s="148" t="s">
        <v>19</v>
      </c>
    </row>
    <row r="215" spans="1:15" s="1" customFormat="1" ht="33.75" customHeight="1">
      <c r="A215" s="3">
        <v>205</v>
      </c>
      <c r="B215" s="78" t="s">
        <v>16</v>
      </c>
      <c r="C215" s="3" t="s">
        <v>235</v>
      </c>
      <c r="D215" s="3" t="s">
        <v>64</v>
      </c>
      <c r="E215" s="4">
        <v>1168</v>
      </c>
      <c r="F215" s="4">
        <v>0</v>
      </c>
      <c r="G215" s="4">
        <v>50</v>
      </c>
      <c r="H215" s="4">
        <v>1400</v>
      </c>
      <c r="I215" s="4">
        <v>977</v>
      </c>
      <c r="J215" s="4">
        <v>0</v>
      </c>
      <c r="K215" s="4">
        <v>250</v>
      </c>
      <c r="L215" s="80">
        <v>0</v>
      </c>
      <c r="M215" s="5">
        <f t="shared" si="3"/>
        <v>3845</v>
      </c>
      <c r="N215" s="3" t="s">
        <v>19</v>
      </c>
      <c r="O215" s="148" t="s">
        <v>19</v>
      </c>
    </row>
    <row r="216" spans="1:15" s="1" customFormat="1" ht="33.75" customHeight="1">
      <c r="A216" s="3">
        <v>206</v>
      </c>
      <c r="B216" s="78" t="s">
        <v>16</v>
      </c>
      <c r="C216" s="3" t="s">
        <v>236</v>
      </c>
      <c r="D216" s="3" t="s">
        <v>64</v>
      </c>
      <c r="E216" s="4">
        <v>1168</v>
      </c>
      <c r="F216" s="4">
        <v>0</v>
      </c>
      <c r="G216" s="4">
        <v>35</v>
      </c>
      <c r="H216" s="4">
        <v>1400</v>
      </c>
      <c r="I216" s="4">
        <v>977</v>
      </c>
      <c r="J216" s="4">
        <v>0</v>
      </c>
      <c r="K216" s="4">
        <v>250</v>
      </c>
      <c r="L216" s="80">
        <v>0</v>
      </c>
      <c r="M216" s="5">
        <f t="shared" si="3"/>
        <v>3830</v>
      </c>
      <c r="N216" s="3" t="s">
        <v>19</v>
      </c>
      <c r="O216" s="148" t="s">
        <v>19</v>
      </c>
    </row>
    <row r="217" spans="1:15" s="1" customFormat="1" ht="33.75" customHeight="1">
      <c r="A217" s="3">
        <v>207</v>
      </c>
      <c r="B217" s="78" t="s">
        <v>16</v>
      </c>
      <c r="C217" s="3" t="s">
        <v>237</v>
      </c>
      <c r="D217" s="3" t="s">
        <v>64</v>
      </c>
      <c r="E217" s="4">
        <v>1168</v>
      </c>
      <c r="F217" s="4">
        <v>0</v>
      </c>
      <c r="G217" s="4">
        <v>35</v>
      </c>
      <c r="H217" s="4">
        <v>1400</v>
      </c>
      <c r="I217" s="4">
        <v>977</v>
      </c>
      <c r="J217" s="4">
        <v>0</v>
      </c>
      <c r="K217" s="4">
        <v>250</v>
      </c>
      <c r="L217" s="80">
        <v>0</v>
      </c>
      <c r="M217" s="5">
        <f t="shared" si="3"/>
        <v>3830</v>
      </c>
      <c r="N217" s="3" t="s">
        <v>19</v>
      </c>
      <c r="O217" s="148" t="s">
        <v>19</v>
      </c>
    </row>
    <row r="218" spans="1:15" s="1" customFormat="1" ht="33.75" customHeight="1">
      <c r="A218" s="3">
        <v>208</v>
      </c>
      <c r="B218" s="78" t="s">
        <v>16</v>
      </c>
      <c r="C218" s="3" t="s">
        <v>238</v>
      </c>
      <c r="D218" s="3" t="s">
        <v>64</v>
      </c>
      <c r="E218" s="4">
        <v>1168</v>
      </c>
      <c r="F218" s="4">
        <v>0</v>
      </c>
      <c r="G218" s="4">
        <v>75</v>
      </c>
      <c r="H218" s="4">
        <v>1400</v>
      </c>
      <c r="I218" s="4">
        <v>977</v>
      </c>
      <c r="J218" s="4">
        <v>0</v>
      </c>
      <c r="K218" s="4">
        <v>250</v>
      </c>
      <c r="L218" s="80">
        <v>0</v>
      </c>
      <c r="M218" s="5">
        <f t="shared" si="3"/>
        <v>3870</v>
      </c>
      <c r="N218" s="3" t="s">
        <v>19</v>
      </c>
      <c r="O218" s="148" t="s">
        <v>19</v>
      </c>
    </row>
    <row r="219" spans="1:15" s="1" customFormat="1" ht="33.75" customHeight="1">
      <c r="A219" s="3">
        <v>209</v>
      </c>
      <c r="B219" s="78" t="s">
        <v>16</v>
      </c>
      <c r="C219" s="3" t="s">
        <v>239</v>
      </c>
      <c r="D219" s="3" t="s">
        <v>64</v>
      </c>
      <c r="E219" s="4">
        <v>1168</v>
      </c>
      <c r="F219" s="4">
        <v>0</v>
      </c>
      <c r="G219" s="4">
        <v>50</v>
      </c>
      <c r="H219" s="4">
        <v>1400</v>
      </c>
      <c r="I219" s="4">
        <v>977</v>
      </c>
      <c r="J219" s="4">
        <v>0</v>
      </c>
      <c r="K219" s="4">
        <v>250</v>
      </c>
      <c r="L219" s="80">
        <v>0</v>
      </c>
      <c r="M219" s="5">
        <f t="shared" si="3"/>
        <v>3845</v>
      </c>
      <c r="N219" s="3" t="s">
        <v>19</v>
      </c>
      <c r="O219" s="148" t="s">
        <v>19</v>
      </c>
    </row>
    <row r="220" spans="1:15" s="1" customFormat="1" ht="33.75" customHeight="1">
      <c r="A220" s="3">
        <v>210</v>
      </c>
      <c r="B220" s="78" t="s">
        <v>16</v>
      </c>
      <c r="C220" s="3" t="s">
        <v>240</v>
      </c>
      <c r="D220" s="3" t="s">
        <v>64</v>
      </c>
      <c r="E220" s="4">
        <v>1168</v>
      </c>
      <c r="F220" s="4">
        <v>0</v>
      </c>
      <c r="G220" s="4">
        <v>75</v>
      </c>
      <c r="H220" s="4">
        <v>1400</v>
      </c>
      <c r="I220" s="4">
        <v>977</v>
      </c>
      <c r="J220" s="4">
        <v>0</v>
      </c>
      <c r="K220" s="4">
        <v>250</v>
      </c>
      <c r="L220" s="80">
        <v>0</v>
      </c>
      <c r="M220" s="5">
        <f t="shared" si="3"/>
        <v>3870</v>
      </c>
      <c r="N220" s="3" t="s">
        <v>19</v>
      </c>
      <c r="O220" s="148" t="s">
        <v>19</v>
      </c>
    </row>
    <row r="221" spans="1:15" s="1" customFormat="1" ht="33.75" customHeight="1">
      <c r="A221" s="3">
        <v>211</v>
      </c>
      <c r="B221" s="78" t="s">
        <v>16</v>
      </c>
      <c r="C221" s="53" t="s">
        <v>241</v>
      </c>
      <c r="D221" s="3" t="s">
        <v>64</v>
      </c>
      <c r="E221" s="4">
        <v>1168</v>
      </c>
      <c r="F221" s="4">
        <v>0</v>
      </c>
      <c r="G221" s="4">
        <v>75</v>
      </c>
      <c r="H221" s="4">
        <v>1400</v>
      </c>
      <c r="I221" s="4">
        <v>977</v>
      </c>
      <c r="J221" s="4">
        <v>0</v>
      </c>
      <c r="K221" s="4">
        <v>250</v>
      </c>
      <c r="L221" s="80">
        <v>0</v>
      </c>
      <c r="M221" s="5">
        <f t="shared" si="3"/>
        <v>3870</v>
      </c>
      <c r="N221" s="3" t="s">
        <v>19</v>
      </c>
      <c r="O221" s="148" t="s">
        <v>19</v>
      </c>
    </row>
    <row r="222" spans="1:15" s="1" customFormat="1" ht="33.75" customHeight="1">
      <c r="A222" s="3">
        <v>212</v>
      </c>
      <c r="B222" s="78" t="s">
        <v>16</v>
      </c>
      <c r="C222" s="53" t="s">
        <v>242</v>
      </c>
      <c r="D222" s="3" t="s">
        <v>64</v>
      </c>
      <c r="E222" s="4">
        <v>1168</v>
      </c>
      <c r="F222" s="4">
        <v>0</v>
      </c>
      <c r="G222" s="4">
        <v>35</v>
      </c>
      <c r="H222" s="4">
        <v>1400</v>
      </c>
      <c r="I222" s="4">
        <v>977</v>
      </c>
      <c r="J222" s="4">
        <v>0</v>
      </c>
      <c r="K222" s="4">
        <v>250</v>
      </c>
      <c r="L222" s="80">
        <v>0</v>
      </c>
      <c r="M222" s="5">
        <f t="shared" si="3"/>
        <v>3830</v>
      </c>
      <c r="N222" s="3" t="s">
        <v>19</v>
      </c>
      <c r="O222" s="148" t="s">
        <v>19</v>
      </c>
    </row>
    <row r="223" spans="1:15" s="1" customFormat="1" ht="33.75" customHeight="1">
      <c r="A223" s="3">
        <v>213</v>
      </c>
      <c r="B223" s="78" t="s">
        <v>16</v>
      </c>
      <c r="C223" s="3" t="s">
        <v>243</v>
      </c>
      <c r="D223" s="3" t="s">
        <v>64</v>
      </c>
      <c r="E223" s="4">
        <v>1168</v>
      </c>
      <c r="F223" s="4">
        <v>0</v>
      </c>
      <c r="G223" s="4">
        <v>75</v>
      </c>
      <c r="H223" s="4">
        <v>1400</v>
      </c>
      <c r="I223" s="4">
        <v>977</v>
      </c>
      <c r="J223" s="4">
        <v>0</v>
      </c>
      <c r="K223" s="4">
        <v>250</v>
      </c>
      <c r="L223" s="80">
        <v>0</v>
      </c>
      <c r="M223" s="5">
        <f t="shared" si="3"/>
        <v>3870</v>
      </c>
      <c r="N223" s="3" t="s">
        <v>19</v>
      </c>
      <c r="O223" s="148" t="s">
        <v>19</v>
      </c>
    </row>
    <row r="224" spans="1:15" s="1" customFormat="1" ht="33.75" customHeight="1">
      <c r="A224" s="3">
        <v>214</v>
      </c>
      <c r="B224" s="78" t="s">
        <v>16</v>
      </c>
      <c r="C224" s="53" t="s">
        <v>244</v>
      </c>
      <c r="D224" s="3" t="s">
        <v>64</v>
      </c>
      <c r="E224" s="4">
        <v>1168</v>
      </c>
      <c r="F224" s="4">
        <v>0</v>
      </c>
      <c r="G224" s="4">
        <v>75</v>
      </c>
      <c r="H224" s="4">
        <v>1400</v>
      </c>
      <c r="I224" s="4">
        <v>977</v>
      </c>
      <c r="J224" s="4">
        <v>0</v>
      </c>
      <c r="K224" s="4">
        <v>250</v>
      </c>
      <c r="L224" s="80">
        <v>0</v>
      </c>
      <c r="M224" s="5">
        <f t="shared" si="3"/>
        <v>3870</v>
      </c>
      <c r="N224" s="3" t="s">
        <v>19</v>
      </c>
      <c r="O224" s="148" t="s">
        <v>19</v>
      </c>
    </row>
    <row r="225" spans="1:15" s="1" customFormat="1" ht="33.75" customHeight="1">
      <c r="A225" s="3">
        <v>215</v>
      </c>
      <c r="B225" s="78" t="s">
        <v>16</v>
      </c>
      <c r="C225" s="3" t="s">
        <v>245</v>
      </c>
      <c r="D225" s="3" t="s">
        <v>64</v>
      </c>
      <c r="E225" s="4">
        <v>1168</v>
      </c>
      <c r="F225" s="4">
        <v>0</v>
      </c>
      <c r="G225" s="4">
        <v>50</v>
      </c>
      <c r="H225" s="4">
        <v>1400</v>
      </c>
      <c r="I225" s="4">
        <v>977</v>
      </c>
      <c r="J225" s="4">
        <v>0</v>
      </c>
      <c r="K225" s="4">
        <v>250</v>
      </c>
      <c r="L225" s="80">
        <v>0</v>
      </c>
      <c r="M225" s="5">
        <f t="shared" si="3"/>
        <v>3845</v>
      </c>
      <c r="N225" s="3" t="s">
        <v>19</v>
      </c>
      <c r="O225" s="148" t="s">
        <v>19</v>
      </c>
    </row>
    <row r="226" spans="1:15" s="1" customFormat="1" ht="33.75" customHeight="1">
      <c r="A226" s="3">
        <v>216</v>
      </c>
      <c r="B226" s="78" t="s">
        <v>16</v>
      </c>
      <c r="C226" s="53" t="s">
        <v>246</v>
      </c>
      <c r="D226" s="3" t="s">
        <v>64</v>
      </c>
      <c r="E226" s="4">
        <v>1168</v>
      </c>
      <c r="F226" s="4">
        <v>0</v>
      </c>
      <c r="G226" s="4"/>
      <c r="H226" s="4">
        <v>1400</v>
      </c>
      <c r="I226" s="4">
        <v>977</v>
      </c>
      <c r="J226" s="4">
        <v>0</v>
      </c>
      <c r="K226" s="4">
        <v>250</v>
      </c>
      <c r="L226" s="80">
        <v>0</v>
      </c>
      <c r="M226" s="5">
        <f t="shared" si="3"/>
        <v>3795</v>
      </c>
      <c r="N226" s="3"/>
      <c r="O226" s="148"/>
    </row>
    <row r="227" spans="1:15" s="1" customFormat="1" ht="33.75" customHeight="1">
      <c r="A227" s="3">
        <v>217</v>
      </c>
      <c r="B227" s="78" t="s">
        <v>16</v>
      </c>
      <c r="C227" s="3" t="s">
        <v>247</v>
      </c>
      <c r="D227" s="3" t="s">
        <v>64</v>
      </c>
      <c r="E227" s="4">
        <v>1168</v>
      </c>
      <c r="F227" s="4">
        <v>0</v>
      </c>
      <c r="G227" s="4">
        <v>50</v>
      </c>
      <c r="H227" s="4">
        <v>1400</v>
      </c>
      <c r="I227" s="4">
        <v>977</v>
      </c>
      <c r="J227" s="4">
        <v>0</v>
      </c>
      <c r="K227" s="4">
        <v>250</v>
      </c>
      <c r="L227" s="80">
        <v>0</v>
      </c>
      <c r="M227" s="5">
        <f t="shared" si="3"/>
        <v>3845</v>
      </c>
      <c r="N227" s="3" t="s">
        <v>19</v>
      </c>
      <c r="O227" s="148" t="s">
        <v>19</v>
      </c>
    </row>
    <row r="228" spans="1:15" s="1" customFormat="1" ht="33.75" customHeight="1">
      <c r="A228" s="3">
        <v>218</v>
      </c>
      <c r="B228" s="78" t="s">
        <v>16</v>
      </c>
      <c r="C228" s="3" t="s">
        <v>248</v>
      </c>
      <c r="D228" s="3" t="s">
        <v>64</v>
      </c>
      <c r="E228" s="4">
        <v>1168</v>
      </c>
      <c r="F228" s="4">
        <v>0</v>
      </c>
      <c r="G228" s="4">
        <v>50</v>
      </c>
      <c r="H228" s="4">
        <v>1400</v>
      </c>
      <c r="I228" s="4">
        <v>977</v>
      </c>
      <c r="J228" s="4">
        <v>0</v>
      </c>
      <c r="K228" s="4">
        <v>250</v>
      </c>
      <c r="L228" s="80">
        <v>0</v>
      </c>
      <c r="M228" s="5">
        <f t="shared" si="3"/>
        <v>3845</v>
      </c>
      <c r="N228" s="3" t="s">
        <v>19</v>
      </c>
      <c r="O228" s="148" t="s">
        <v>19</v>
      </c>
    </row>
    <row r="229" spans="1:15" s="1" customFormat="1" ht="33.75" customHeight="1">
      <c r="A229" s="3">
        <v>219</v>
      </c>
      <c r="B229" s="78" t="s">
        <v>16</v>
      </c>
      <c r="C229" s="3" t="s">
        <v>249</v>
      </c>
      <c r="D229" s="3" t="s">
        <v>64</v>
      </c>
      <c r="E229" s="4">
        <v>1168</v>
      </c>
      <c r="F229" s="4">
        <v>0</v>
      </c>
      <c r="G229" s="4">
        <v>50</v>
      </c>
      <c r="H229" s="4">
        <v>1400</v>
      </c>
      <c r="I229" s="4">
        <v>977</v>
      </c>
      <c r="J229" s="4">
        <v>0</v>
      </c>
      <c r="K229" s="4">
        <v>250</v>
      </c>
      <c r="L229" s="80">
        <v>0</v>
      </c>
      <c r="M229" s="5">
        <f t="shared" si="3"/>
        <v>3845</v>
      </c>
      <c r="N229" s="3" t="s">
        <v>19</v>
      </c>
      <c r="O229" s="148" t="s">
        <v>19</v>
      </c>
    </row>
    <row r="230" spans="1:15" s="1" customFormat="1" ht="33.75" customHeight="1">
      <c r="A230" s="3">
        <v>220</v>
      </c>
      <c r="B230" s="78" t="s">
        <v>16</v>
      </c>
      <c r="C230" s="3" t="s">
        <v>250</v>
      </c>
      <c r="D230" s="3" t="s">
        <v>64</v>
      </c>
      <c r="E230" s="4">
        <v>1168</v>
      </c>
      <c r="F230" s="4">
        <v>0</v>
      </c>
      <c r="G230" s="4">
        <v>75</v>
      </c>
      <c r="H230" s="4">
        <v>1400</v>
      </c>
      <c r="I230" s="4">
        <v>977</v>
      </c>
      <c r="J230" s="4">
        <v>0</v>
      </c>
      <c r="K230" s="4">
        <v>250</v>
      </c>
      <c r="L230" s="80">
        <v>0</v>
      </c>
      <c r="M230" s="5">
        <f t="shared" si="3"/>
        <v>3870</v>
      </c>
      <c r="N230" s="3" t="s">
        <v>19</v>
      </c>
      <c r="O230" s="148" t="s">
        <v>19</v>
      </c>
    </row>
    <row r="231" spans="1:15" s="1" customFormat="1" ht="33.75" customHeight="1">
      <c r="A231" s="3">
        <v>221</v>
      </c>
      <c r="B231" s="78" t="s">
        <v>16</v>
      </c>
      <c r="C231" s="3" t="s">
        <v>251</v>
      </c>
      <c r="D231" s="3" t="s">
        <v>64</v>
      </c>
      <c r="E231" s="4">
        <v>1168</v>
      </c>
      <c r="F231" s="4">
        <v>0</v>
      </c>
      <c r="G231" s="4">
        <v>75</v>
      </c>
      <c r="H231" s="4">
        <v>1400</v>
      </c>
      <c r="I231" s="4">
        <v>977</v>
      </c>
      <c r="J231" s="4">
        <v>0</v>
      </c>
      <c r="K231" s="4">
        <v>250</v>
      </c>
      <c r="L231" s="80">
        <v>0</v>
      </c>
      <c r="M231" s="5">
        <f t="shared" si="3"/>
        <v>3870</v>
      </c>
      <c r="N231" s="3" t="s">
        <v>19</v>
      </c>
      <c r="O231" s="148" t="s">
        <v>19</v>
      </c>
    </row>
    <row r="232" spans="1:15" s="1" customFormat="1" ht="33.75" customHeight="1">
      <c r="A232" s="3">
        <v>222</v>
      </c>
      <c r="B232" s="78" t="s">
        <v>16</v>
      </c>
      <c r="C232" s="3" t="s">
        <v>252</v>
      </c>
      <c r="D232" s="3" t="s">
        <v>64</v>
      </c>
      <c r="E232" s="4">
        <v>1168</v>
      </c>
      <c r="F232" s="4">
        <v>0</v>
      </c>
      <c r="G232" s="4">
        <v>75</v>
      </c>
      <c r="H232" s="4">
        <v>1400</v>
      </c>
      <c r="I232" s="4">
        <v>977</v>
      </c>
      <c r="J232" s="4">
        <v>0</v>
      </c>
      <c r="K232" s="4">
        <v>250</v>
      </c>
      <c r="L232" s="80">
        <v>0</v>
      </c>
      <c r="M232" s="5">
        <f t="shared" si="3"/>
        <v>3870</v>
      </c>
      <c r="N232" s="3" t="s">
        <v>19</v>
      </c>
      <c r="O232" s="148" t="s">
        <v>19</v>
      </c>
    </row>
    <row r="233" spans="1:15" s="1" customFormat="1" ht="33.75" customHeight="1">
      <c r="A233" s="3">
        <v>223</v>
      </c>
      <c r="B233" s="78" t="s">
        <v>16</v>
      </c>
      <c r="C233" s="3" t="s">
        <v>253</v>
      </c>
      <c r="D233" s="3" t="s">
        <v>64</v>
      </c>
      <c r="E233" s="4">
        <v>1168</v>
      </c>
      <c r="F233" s="4">
        <v>0</v>
      </c>
      <c r="G233" s="4">
        <v>35</v>
      </c>
      <c r="H233" s="4">
        <v>1400</v>
      </c>
      <c r="I233" s="4">
        <v>977</v>
      </c>
      <c r="J233" s="4">
        <v>0</v>
      </c>
      <c r="K233" s="4">
        <v>250</v>
      </c>
      <c r="L233" s="80">
        <v>0</v>
      </c>
      <c r="M233" s="5">
        <f t="shared" si="3"/>
        <v>3830</v>
      </c>
      <c r="N233" s="3"/>
      <c r="O233" s="148"/>
    </row>
    <row r="234" spans="1:15" s="1" customFormat="1" ht="33.75" customHeight="1">
      <c r="A234" s="3">
        <v>224</v>
      </c>
      <c r="B234" s="78" t="s">
        <v>16</v>
      </c>
      <c r="C234" s="3" t="s">
        <v>254</v>
      </c>
      <c r="D234" s="3" t="s">
        <v>64</v>
      </c>
      <c r="E234" s="4">
        <v>1168</v>
      </c>
      <c r="F234" s="4">
        <v>0</v>
      </c>
      <c r="G234" s="4">
        <v>50</v>
      </c>
      <c r="H234" s="4">
        <v>1400</v>
      </c>
      <c r="I234" s="4">
        <v>977</v>
      </c>
      <c r="J234" s="4">
        <v>0</v>
      </c>
      <c r="K234" s="4">
        <v>250</v>
      </c>
      <c r="L234" s="80">
        <v>0</v>
      </c>
      <c r="M234" s="5">
        <f t="shared" si="3"/>
        <v>3845</v>
      </c>
      <c r="N234" s="3" t="s">
        <v>19</v>
      </c>
      <c r="O234" s="148" t="s">
        <v>19</v>
      </c>
    </row>
    <row r="235" spans="1:15" s="1" customFormat="1" ht="33.75" customHeight="1">
      <c r="A235" s="3">
        <v>225</v>
      </c>
      <c r="B235" s="78" t="s">
        <v>16</v>
      </c>
      <c r="C235" s="3" t="s">
        <v>255</v>
      </c>
      <c r="D235" s="3" t="s">
        <v>64</v>
      </c>
      <c r="E235" s="4">
        <v>1168</v>
      </c>
      <c r="F235" s="4">
        <v>0</v>
      </c>
      <c r="G235" s="4">
        <v>50</v>
      </c>
      <c r="H235" s="4">
        <v>1400</v>
      </c>
      <c r="I235" s="4">
        <v>977</v>
      </c>
      <c r="J235" s="4">
        <v>0</v>
      </c>
      <c r="K235" s="4">
        <v>250</v>
      </c>
      <c r="L235" s="80">
        <v>0</v>
      </c>
      <c r="M235" s="5">
        <f t="shared" si="3"/>
        <v>3845</v>
      </c>
      <c r="N235" s="3" t="s">
        <v>19</v>
      </c>
      <c r="O235" s="148" t="s">
        <v>19</v>
      </c>
    </row>
    <row r="236" spans="1:15" s="1" customFormat="1" ht="33.75" customHeight="1">
      <c r="A236" s="3">
        <v>226</v>
      </c>
      <c r="B236" s="78" t="s">
        <v>16</v>
      </c>
      <c r="C236" s="3" t="s">
        <v>256</v>
      </c>
      <c r="D236" s="3" t="s">
        <v>64</v>
      </c>
      <c r="E236" s="4">
        <v>1168</v>
      </c>
      <c r="F236" s="4">
        <v>0</v>
      </c>
      <c r="G236" s="4">
        <v>75</v>
      </c>
      <c r="H236" s="4">
        <v>1400</v>
      </c>
      <c r="I236" s="4">
        <v>977</v>
      </c>
      <c r="J236" s="4">
        <v>0</v>
      </c>
      <c r="K236" s="4">
        <v>250</v>
      </c>
      <c r="L236" s="80">
        <v>0</v>
      </c>
      <c r="M236" s="5">
        <f t="shared" si="3"/>
        <v>3870</v>
      </c>
      <c r="N236" s="3" t="s">
        <v>19</v>
      </c>
      <c r="O236" s="148" t="s">
        <v>19</v>
      </c>
    </row>
    <row r="237" spans="1:15" s="1" customFormat="1" ht="33.75" customHeight="1">
      <c r="A237" s="3">
        <v>227</v>
      </c>
      <c r="B237" s="78" t="s">
        <v>16</v>
      </c>
      <c r="C237" s="3" t="s">
        <v>257</v>
      </c>
      <c r="D237" s="3" t="s">
        <v>64</v>
      </c>
      <c r="E237" s="4">
        <v>1168</v>
      </c>
      <c r="F237" s="4">
        <v>0</v>
      </c>
      <c r="G237" s="4">
        <v>75</v>
      </c>
      <c r="H237" s="4">
        <v>1400</v>
      </c>
      <c r="I237" s="4">
        <v>977</v>
      </c>
      <c r="J237" s="4">
        <v>0</v>
      </c>
      <c r="K237" s="4">
        <v>250</v>
      </c>
      <c r="L237" s="80">
        <v>0</v>
      </c>
      <c r="M237" s="5">
        <f t="shared" si="3"/>
        <v>3870</v>
      </c>
      <c r="N237" s="3" t="s">
        <v>19</v>
      </c>
      <c r="O237" s="148" t="s">
        <v>19</v>
      </c>
    </row>
    <row r="238" spans="1:15" s="1" customFormat="1" ht="33.75" customHeight="1">
      <c r="A238" s="3">
        <v>228</v>
      </c>
      <c r="B238" s="78" t="s">
        <v>16</v>
      </c>
      <c r="C238" s="3" t="s">
        <v>258</v>
      </c>
      <c r="D238" s="3" t="s">
        <v>64</v>
      </c>
      <c r="E238" s="4">
        <v>1168</v>
      </c>
      <c r="F238" s="4">
        <v>0</v>
      </c>
      <c r="G238" s="4">
        <v>50</v>
      </c>
      <c r="H238" s="4">
        <v>1400</v>
      </c>
      <c r="I238" s="4">
        <v>977</v>
      </c>
      <c r="J238" s="4">
        <v>0</v>
      </c>
      <c r="K238" s="4">
        <v>250</v>
      </c>
      <c r="L238" s="80">
        <v>0</v>
      </c>
      <c r="M238" s="5">
        <f t="shared" si="3"/>
        <v>3845</v>
      </c>
      <c r="N238" s="3" t="s">
        <v>19</v>
      </c>
      <c r="O238" s="148" t="s">
        <v>19</v>
      </c>
    </row>
    <row r="239" spans="1:15" s="1" customFormat="1" ht="33.75" customHeight="1">
      <c r="A239" s="3">
        <v>229</v>
      </c>
      <c r="B239" s="78" t="s">
        <v>16</v>
      </c>
      <c r="C239" s="3" t="s">
        <v>259</v>
      </c>
      <c r="D239" s="3" t="s">
        <v>64</v>
      </c>
      <c r="E239" s="4">
        <v>1168</v>
      </c>
      <c r="F239" s="4">
        <v>0</v>
      </c>
      <c r="G239" s="4">
        <v>75</v>
      </c>
      <c r="H239" s="4">
        <v>1400</v>
      </c>
      <c r="I239" s="4">
        <v>977</v>
      </c>
      <c r="J239" s="4">
        <v>0</v>
      </c>
      <c r="K239" s="4">
        <v>250</v>
      </c>
      <c r="L239" s="80">
        <v>0</v>
      </c>
      <c r="M239" s="5">
        <f t="shared" si="3"/>
        <v>3870</v>
      </c>
      <c r="N239" s="3" t="s">
        <v>19</v>
      </c>
      <c r="O239" s="148" t="s">
        <v>19</v>
      </c>
    </row>
    <row r="240" spans="1:15" s="2" customFormat="1" ht="33.75" customHeight="1">
      <c r="A240" s="3">
        <v>230</v>
      </c>
      <c r="B240" s="78" t="s">
        <v>16</v>
      </c>
      <c r="C240" s="3" t="s">
        <v>260</v>
      </c>
      <c r="D240" s="3" t="s">
        <v>64</v>
      </c>
      <c r="E240" s="4">
        <v>1168</v>
      </c>
      <c r="F240" s="4">
        <v>0</v>
      </c>
      <c r="G240" s="4">
        <v>75</v>
      </c>
      <c r="H240" s="4">
        <v>1400</v>
      </c>
      <c r="I240" s="4">
        <v>977</v>
      </c>
      <c r="J240" s="4">
        <v>0</v>
      </c>
      <c r="K240" s="4">
        <v>250</v>
      </c>
      <c r="L240" s="80">
        <v>0</v>
      </c>
      <c r="M240" s="5">
        <f t="shared" si="3"/>
        <v>3870</v>
      </c>
      <c r="N240" s="3" t="s">
        <v>19</v>
      </c>
      <c r="O240" s="148" t="s">
        <v>19</v>
      </c>
    </row>
    <row r="241" spans="1:15" s="2" customFormat="1" ht="33.75" customHeight="1">
      <c r="A241" s="3">
        <v>231</v>
      </c>
      <c r="B241" s="78" t="s">
        <v>16</v>
      </c>
      <c r="C241" s="3" t="s">
        <v>261</v>
      </c>
      <c r="D241" s="3" t="s">
        <v>64</v>
      </c>
      <c r="E241" s="4">
        <v>1168</v>
      </c>
      <c r="F241" s="4">
        <v>0</v>
      </c>
      <c r="G241" s="4">
        <v>75</v>
      </c>
      <c r="H241" s="4">
        <v>1400</v>
      </c>
      <c r="I241" s="4">
        <v>977</v>
      </c>
      <c r="J241" s="4">
        <v>0</v>
      </c>
      <c r="K241" s="4">
        <v>250</v>
      </c>
      <c r="L241" s="80">
        <v>0</v>
      </c>
      <c r="M241" s="5">
        <f t="shared" si="3"/>
        <v>3870</v>
      </c>
      <c r="N241" s="3" t="s">
        <v>19</v>
      </c>
      <c r="O241" s="148" t="s">
        <v>19</v>
      </c>
    </row>
    <row r="242" spans="1:15" s="2" customFormat="1" ht="33.75" customHeight="1">
      <c r="A242" s="3">
        <v>232</v>
      </c>
      <c r="B242" s="78" t="s">
        <v>16</v>
      </c>
      <c r="C242" s="3" t="s">
        <v>262</v>
      </c>
      <c r="D242" s="3" t="s">
        <v>64</v>
      </c>
      <c r="E242" s="4">
        <v>1168</v>
      </c>
      <c r="F242" s="4">
        <v>0</v>
      </c>
      <c r="G242" s="4">
        <v>75</v>
      </c>
      <c r="H242" s="4">
        <v>1400</v>
      </c>
      <c r="I242" s="4">
        <v>977</v>
      </c>
      <c r="J242" s="4">
        <v>0</v>
      </c>
      <c r="K242" s="4">
        <v>250</v>
      </c>
      <c r="L242" s="80">
        <v>0</v>
      </c>
      <c r="M242" s="5">
        <f t="shared" si="3"/>
        <v>3870</v>
      </c>
      <c r="N242" s="3" t="s">
        <v>19</v>
      </c>
      <c r="O242" s="148" t="s">
        <v>19</v>
      </c>
    </row>
    <row r="243" spans="1:15" s="2" customFormat="1" ht="33.75" customHeight="1">
      <c r="A243" s="3">
        <v>233</v>
      </c>
      <c r="B243" s="78" t="s">
        <v>16</v>
      </c>
      <c r="C243" s="3" t="s">
        <v>263</v>
      </c>
      <c r="D243" s="3" t="s">
        <v>64</v>
      </c>
      <c r="E243" s="4">
        <v>1168</v>
      </c>
      <c r="F243" s="4">
        <v>0</v>
      </c>
      <c r="G243" s="4">
        <v>75</v>
      </c>
      <c r="H243" s="4">
        <v>1400</v>
      </c>
      <c r="I243" s="4">
        <v>977</v>
      </c>
      <c r="J243" s="4">
        <v>0</v>
      </c>
      <c r="K243" s="4">
        <v>250</v>
      </c>
      <c r="L243" s="80">
        <v>0</v>
      </c>
      <c r="M243" s="5">
        <f t="shared" si="3"/>
        <v>3870</v>
      </c>
      <c r="N243" s="3" t="s">
        <v>19</v>
      </c>
      <c r="O243" s="148" t="s">
        <v>19</v>
      </c>
    </row>
    <row r="244" spans="1:15" s="2" customFormat="1" ht="33.75" customHeight="1">
      <c r="A244" s="3">
        <v>234</v>
      </c>
      <c r="B244" s="78" t="s">
        <v>16</v>
      </c>
      <c r="C244" s="3" t="s">
        <v>264</v>
      </c>
      <c r="D244" s="3" t="s">
        <v>64</v>
      </c>
      <c r="E244" s="4">
        <v>1168</v>
      </c>
      <c r="F244" s="4">
        <v>0</v>
      </c>
      <c r="G244" s="4">
        <v>75</v>
      </c>
      <c r="H244" s="4">
        <v>1400</v>
      </c>
      <c r="I244" s="4">
        <v>977</v>
      </c>
      <c r="J244" s="4">
        <v>0</v>
      </c>
      <c r="K244" s="4">
        <v>250</v>
      </c>
      <c r="L244" s="80">
        <v>0</v>
      </c>
      <c r="M244" s="5">
        <f t="shared" si="3"/>
        <v>3870</v>
      </c>
      <c r="N244" s="3" t="s">
        <v>19</v>
      </c>
      <c r="O244" s="148" t="s">
        <v>19</v>
      </c>
    </row>
    <row r="245" spans="1:15" s="2" customFormat="1" ht="33.75" customHeight="1">
      <c r="A245" s="3">
        <v>235</v>
      </c>
      <c r="B245" s="78" t="s">
        <v>16</v>
      </c>
      <c r="C245" s="3" t="s">
        <v>265</v>
      </c>
      <c r="D245" s="3" t="s">
        <v>64</v>
      </c>
      <c r="E245" s="4">
        <v>1168</v>
      </c>
      <c r="F245" s="4">
        <v>0</v>
      </c>
      <c r="G245" s="4">
        <v>50</v>
      </c>
      <c r="H245" s="4">
        <v>1400</v>
      </c>
      <c r="I245" s="4">
        <v>977</v>
      </c>
      <c r="J245" s="4">
        <v>0</v>
      </c>
      <c r="K245" s="4">
        <v>250</v>
      </c>
      <c r="L245" s="80">
        <v>0</v>
      </c>
      <c r="M245" s="5">
        <f t="shared" si="3"/>
        <v>3845</v>
      </c>
      <c r="N245" s="3" t="s">
        <v>19</v>
      </c>
      <c r="O245" s="148" t="s">
        <v>19</v>
      </c>
    </row>
    <row r="246" spans="1:15" s="2" customFormat="1" ht="33.75" customHeight="1">
      <c r="A246" s="3">
        <v>236</v>
      </c>
      <c r="B246" s="78" t="s">
        <v>16</v>
      </c>
      <c r="C246" s="3" t="s">
        <v>266</v>
      </c>
      <c r="D246" s="3" t="s">
        <v>64</v>
      </c>
      <c r="E246" s="4">
        <v>1168</v>
      </c>
      <c r="F246" s="4">
        <v>0</v>
      </c>
      <c r="G246" s="4">
        <v>50</v>
      </c>
      <c r="H246" s="4">
        <v>1400</v>
      </c>
      <c r="I246" s="4">
        <v>977</v>
      </c>
      <c r="J246" s="4">
        <v>0</v>
      </c>
      <c r="K246" s="4">
        <v>250</v>
      </c>
      <c r="L246" s="80">
        <v>0</v>
      </c>
      <c r="M246" s="5">
        <f t="shared" si="3"/>
        <v>3845</v>
      </c>
      <c r="N246" s="3" t="s">
        <v>19</v>
      </c>
      <c r="O246" s="148" t="s">
        <v>19</v>
      </c>
    </row>
    <row r="247" spans="1:15" s="2" customFormat="1" ht="33.75" customHeight="1">
      <c r="A247" s="3">
        <v>237</v>
      </c>
      <c r="B247" s="78" t="s">
        <v>16</v>
      </c>
      <c r="C247" s="3" t="s">
        <v>267</v>
      </c>
      <c r="D247" s="3" t="s">
        <v>64</v>
      </c>
      <c r="E247" s="4">
        <v>1168</v>
      </c>
      <c r="F247" s="4">
        <v>0</v>
      </c>
      <c r="G247" s="4">
        <v>50</v>
      </c>
      <c r="H247" s="4">
        <v>1400</v>
      </c>
      <c r="I247" s="4">
        <v>977</v>
      </c>
      <c r="J247" s="4">
        <v>0</v>
      </c>
      <c r="K247" s="4">
        <v>250</v>
      </c>
      <c r="L247" s="80">
        <v>0</v>
      </c>
      <c r="M247" s="5">
        <f t="shared" si="3"/>
        <v>3845</v>
      </c>
      <c r="N247" s="3" t="s">
        <v>19</v>
      </c>
      <c r="O247" s="148" t="s">
        <v>19</v>
      </c>
    </row>
    <row r="248" spans="1:15" s="2" customFormat="1" ht="33.75" customHeight="1">
      <c r="A248" s="3">
        <v>238</v>
      </c>
      <c r="B248" s="78" t="s">
        <v>16</v>
      </c>
      <c r="C248" s="3" t="s">
        <v>268</v>
      </c>
      <c r="D248" s="3" t="s">
        <v>64</v>
      </c>
      <c r="E248" s="4">
        <v>1168</v>
      </c>
      <c r="F248" s="4">
        <v>0</v>
      </c>
      <c r="G248" s="4">
        <v>50</v>
      </c>
      <c r="H248" s="4">
        <v>1400</v>
      </c>
      <c r="I248" s="4">
        <v>977</v>
      </c>
      <c r="J248" s="4">
        <v>0</v>
      </c>
      <c r="K248" s="4">
        <v>250</v>
      </c>
      <c r="L248" s="80">
        <v>0</v>
      </c>
      <c r="M248" s="5">
        <f t="shared" si="3"/>
        <v>3845</v>
      </c>
      <c r="N248" s="3" t="s">
        <v>19</v>
      </c>
      <c r="O248" s="148" t="s">
        <v>19</v>
      </c>
    </row>
    <row r="249" spans="1:15" s="2" customFormat="1" ht="33.75" customHeight="1">
      <c r="A249" s="3">
        <v>239</v>
      </c>
      <c r="B249" s="78" t="s">
        <v>16</v>
      </c>
      <c r="C249" s="3" t="s">
        <v>269</v>
      </c>
      <c r="D249" s="3" t="s">
        <v>64</v>
      </c>
      <c r="E249" s="4">
        <v>1168</v>
      </c>
      <c r="F249" s="4">
        <v>0</v>
      </c>
      <c r="G249" s="4">
        <v>75</v>
      </c>
      <c r="H249" s="4">
        <v>1400</v>
      </c>
      <c r="I249" s="4">
        <v>977</v>
      </c>
      <c r="J249" s="4">
        <v>0</v>
      </c>
      <c r="K249" s="4">
        <v>250</v>
      </c>
      <c r="L249" s="80">
        <v>0</v>
      </c>
      <c r="M249" s="5">
        <f t="shared" si="3"/>
        <v>3870</v>
      </c>
      <c r="N249" s="3" t="s">
        <v>19</v>
      </c>
      <c r="O249" s="148" t="s">
        <v>19</v>
      </c>
    </row>
    <row r="250" spans="1:15" s="2" customFormat="1" ht="33.75" customHeight="1">
      <c r="A250" s="3">
        <v>240</v>
      </c>
      <c r="B250" s="78" t="s">
        <v>16</v>
      </c>
      <c r="C250" s="3" t="s">
        <v>270</v>
      </c>
      <c r="D250" s="3" t="s">
        <v>64</v>
      </c>
      <c r="E250" s="4">
        <v>1168</v>
      </c>
      <c r="F250" s="4">
        <v>0</v>
      </c>
      <c r="G250" s="4">
        <v>50</v>
      </c>
      <c r="H250" s="4">
        <v>1400</v>
      </c>
      <c r="I250" s="4">
        <v>977</v>
      </c>
      <c r="J250" s="4">
        <v>0</v>
      </c>
      <c r="K250" s="4">
        <v>250</v>
      </c>
      <c r="L250" s="80">
        <v>0</v>
      </c>
      <c r="M250" s="5">
        <f t="shared" si="3"/>
        <v>3845</v>
      </c>
      <c r="N250" s="3" t="s">
        <v>19</v>
      </c>
      <c r="O250" s="148" t="s">
        <v>19</v>
      </c>
    </row>
    <row r="251" spans="1:15" s="2" customFormat="1" ht="33.75" customHeight="1">
      <c r="A251" s="3">
        <v>241</v>
      </c>
      <c r="B251" s="78" t="s">
        <v>16</v>
      </c>
      <c r="C251" s="3" t="s">
        <v>271</v>
      </c>
      <c r="D251" s="3" t="s">
        <v>64</v>
      </c>
      <c r="E251" s="4">
        <v>1168</v>
      </c>
      <c r="F251" s="4">
        <v>0</v>
      </c>
      <c r="G251" s="4">
        <v>50</v>
      </c>
      <c r="H251" s="4">
        <v>1400</v>
      </c>
      <c r="I251" s="4">
        <v>977</v>
      </c>
      <c r="J251" s="4">
        <v>0</v>
      </c>
      <c r="K251" s="4">
        <v>250</v>
      </c>
      <c r="L251" s="80">
        <v>0</v>
      </c>
      <c r="M251" s="5">
        <f t="shared" si="3"/>
        <v>3845</v>
      </c>
      <c r="N251" s="3" t="s">
        <v>19</v>
      </c>
      <c r="O251" s="148" t="s">
        <v>19</v>
      </c>
    </row>
    <row r="252" spans="1:15" s="2" customFormat="1" ht="33.75" customHeight="1">
      <c r="A252" s="3">
        <v>242</v>
      </c>
      <c r="B252" s="78" t="s">
        <v>16</v>
      </c>
      <c r="C252" s="3" t="s">
        <v>272</v>
      </c>
      <c r="D252" s="3" t="s">
        <v>64</v>
      </c>
      <c r="E252" s="4">
        <v>1168</v>
      </c>
      <c r="F252" s="4">
        <v>0</v>
      </c>
      <c r="G252" s="4">
        <v>50</v>
      </c>
      <c r="H252" s="4">
        <v>1400</v>
      </c>
      <c r="I252" s="4">
        <v>977</v>
      </c>
      <c r="J252" s="4">
        <v>0</v>
      </c>
      <c r="K252" s="4">
        <v>250</v>
      </c>
      <c r="L252" s="80">
        <v>0</v>
      </c>
      <c r="M252" s="5">
        <f t="shared" si="3"/>
        <v>3845</v>
      </c>
      <c r="N252" s="3" t="s">
        <v>19</v>
      </c>
      <c r="O252" s="148" t="s">
        <v>19</v>
      </c>
    </row>
    <row r="253" spans="1:15" s="2" customFormat="1" ht="33.75" customHeight="1">
      <c r="A253" s="3">
        <v>243</v>
      </c>
      <c r="B253" s="78" t="s">
        <v>16</v>
      </c>
      <c r="C253" s="3" t="s">
        <v>273</v>
      </c>
      <c r="D253" s="3" t="s">
        <v>64</v>
      </c>
      <c r="E253" s="4">
        <v>1168</v>
      </c>
      <c r="F253" s="4">
        <v>0</v>
      </c>
      <c r="G253" s="4">
        <v>50</v>
      </c>
      <c r="H253" s="4">
        <v>1400</v>
      </c>
      <c r="I253" s="4">
        <v>977</v>
      </c>
      <c r="J253" s="4">
        <v>0</v>
      </c>
      <c r="K253" s="4">
        <v>250</v>
      </c>
      <c r="L253" s="80">
        <v>0</v>
      </c>
      <c r="M253" s="5">
        <f t="shared" ref="M253:M317" si="4">SUM(E253:L253)</f>
        <v>3845</v>
      </c>
      <c r="N253" s="3" t="s">
        <v>19</v>
      </c>
      <c r="O253" s="148" t="s">
        <v>19</v>
      </c>
    </row>
    <row r="254" spans="1:15" s="2" customFormat="1" ht="33.75" customHeight="1">
      <c r="A254" s="3">
        <v>244</v>
      </c>
      <c r="B254" s="78" t="s">
        <v>16</v>
      </c>
      <c r="C254" s="3" t="s">
        <v>274</v>
      </c>
      <c r="D254" s="3" t="s">
        <v>64</v>
      </c>
      <c r="E254" s="4">
        <v>1168</v>
      </c>
      <c r="F254" s="4">
        <v>0</v>
      </c>
      <c r="G254" s="4">
        <v>50</v>
      </c>
      <c r="H254" s="4">
        <v>1400</v>
      </c>
      <c r="I254" s="4">
        <v>977</v>
      </c>
      <c r="J254" s="4">
        <v>0</v>
      </c>
      <c r="K254" s="4">
        <v>250</v>
      </c>
      <c r="L254" s="80">
        <v>0</v>
      </c>
      <c r="M254" s="5">
        <f t="shared" si="4"/>
        <v>3845</v>
      </c>
      <c r="N254" s="3" t="s">
        <v>19</v>
      </c>
      <c r="O254" s="148" t="s">
        <v>19</v>
      </c>
    </row>
    <row r="255" spans="1:15" s="2" customFormat="1" ht="33.75" customHeight="1">
      <c r="A255" s="3">
        <v>245</v>
      </c>
      <c r="B255" s="78" t="s">
        <v>16</v>
      </c>
      <c r="C255" s="3" t="s">
        <v>275</v>
      </c>
      <c r="D255" s="3" t="s">
        <v>39</v>
      </c>
      <c r="E255" s="4">
        <v>2441</v>
      </c>
      <c r="F255" s="4">
        <v>0</v>
      </c>
      <c r="G255" s="4">
        <v>35</v>
      </c>
      <c r="H255" s="4">
        <v>2400</v>
      </c>
      <c r="I255" s="4">
        <v>0</v>
      </c>
      <c r="J255" s="4">
        <v>0</v>
      </c>
      <c r="K255" s="4">
        <v>250</v>
      </c>
      <c r="L255" s="80">
        <v>0</v>
      </c>
      <c r="M255" s="5">
        <f t="shared" si="4"/>
        <v>5126</v>
      </c>
      <c r="N255" s="3" t="s">
        <v>19</v>
      </c>
      <c r="O255" s="148" t="s">
        <v>19</v>
      </c>
    </row>
    <row r="256" spans="1:15" s="2" customFormat="1" ht="33.75" customHeight="1">
      <c r="A256" s="3">
        <v>246</v>
      </c>
      <c r="B256" s="78" t="s">
        <v>16</v>
      </c>
      <c r="C256" s="3" t="s">
        <v>276</v>
      </c>
      <c r="D256" s="3" t="s">
        <v>39</v>
      </c>
      <c r="E256" s="4">
        <v>2441</v>
      </c>
      <c r="F256" s="4">
        <v>0</v>
      </c>
      <c r="G256" s="4">
        <v>35</v>
      </c>
      <c r="H256" s="4">
        <v>2400</v>
      </c>
      <c r="I256" s="4">
        <v>0</v>
      </c>
      <c r="J256" s="4">
        <v>0</v>
      </c>
      <c r="K256" s="4">
        <v>250</v>
      </c>
      <c r="L256" s="80">
        <v>0</v>
      </c>
      <c r="M256" s="5">
        <f t="shared" si="4"/>
        <v>5126</v>
      </c>
      <c r="N256" s="3" t="s">
        <v>19</v>
      </c>
      <c r="O256" s="148" t="s">
        <v>19</v>
      </c>
    </row>
    <row r="257" spans="1:15" s="1" customFormat="1" ht="31.5" customHeight="1">
      <c r="A257" s="3">
        <v>247</v>
      </c>
      <c r="B257" s="78" t="s">
        <v>16</v>
      </c>
      <c r="C257" s="3" t="s">
        <v>277</v>
      </c>
      <c r="D257" s="3" t="s">
        <v>28</v>
      </c>
      <c r="E257" s="4">
        <v>1460</v>
      </c>
      <c r="F257" s="4">
        <v>0</v>
      </c>
      <c r="G257" s="4">
        <v>35</v>
      </c>
      <c r="H257" s="4">
        <v>2000</v>
      </c>
      <c r="I257" s="4">
        <v>0</v>
      </c>
      <c r="J257" s="4">
        <v>0</v>
      </c>
      <c r="K257" s="4">
        <v>250</v>
      </c>
      <c r="L257" s="80">
        <v>0</v>
      </c>
      <c r="M257" s="5">
        <f t="shared" si="4"/>
        <v>3745</v>
      </c>
      <c r="N257" s="3" t="s">
        <v>19</v>
      </c>
      <c r="O257" s="148" t="s">
        <v>19</v>
      </c>
    </row>
    <row r="258" spans="1:15" s="1" customFormat="1" ht="33.75" customHeight="1">
      <c r="A258" s="3">
        <v>248</v>
      </c>
      <c r="B258" s="78" t="s">
        <v>16</v>
      </c>
      <c r="C258" s="3" t="s">
        <v>278</v>
      </c>
      <c r="D258" s="3" t="s">
        <v>28</v>
      </c>
      <c r="E258" s="4">
        <v>1460</v>
      </c>
      <c r="F258" s="4">
        <v>0</v>
      </c>
      <c r="G258" s="4">
        <v>35</v>
      </c>
      <c r="H258" s="4">
        <v>2000</v>
      </c>
      <c r="I258" s="4">
        <v>0</v>
      </c>
      <c r="J258" s="4">
        <v>0</v>
      </c>
      <c r="K258" s="4">
        <v>250</v>
      </c>
      <c r="L258" s="80">
        <v>0</v>
      </c>
      <c r="M258" s="5">
        <f t="shared" si="4"/>
        <v>3745</v>
      </c>
      <c r="N258" s="3" t="s">
        <v>19</v>
      </c>
      <c r="O258" s="148" t="s">
        <v>19</v>
      </c>
    </row>
    <row r="259" spans="1:15" s="1" customFormat="1" ht="33.75" customHeight="1">
      <c r="A259" s="3">
        <v>249</v>
      </c>
      <c r="B259" s="78" t="s">
        <v>16</v>
      </c>
      <c r="C259" s="81" t="s">
        <v>279</v>
      </c>
      <c r="D259" s="3" t="s">
        <v>64</v>
      </c>
      <c r="E259" s="4">
        <v>1168</v>
      </c>
      <c r="F259" s="4">
        <v>0</v>
      </c>
      <c r="G259" s="4">
        <v>75</v>
      </c>
      <c r="H259" s="4">
        <v>1400</v>
      </c>
      <c r="I259" s="4">
        <v>977</v>
      </c>
      <c r="J259" s="4">
        <v>0</v>
      </c>
      <c r="K259" s="4">
        <v>250</v>
      </c>
      <c r="L259" s="80">
        <v>0</v>
      </c>
      <c r="M259" s="5">
        <f t="shared" si="4"/>
        <v>3870</v>
      </c>
      <c r="N259" s="3" t="s">
        <v>19</v>
      </c>
      <c r="O259" s="148" t="s">
        <v>19</v>
      </c>
    </row>
    <row r="260" spans="1:15" s="1" customFormat="1" ht="33.75" customHeight="1">
      <c r="A260" s="3">
        <v>250</v>
      </c>
      <c r="B260" s="78" t="s">
        <v>16</v>
      </c>
      <c r="C260" s="3" t="s">
        <v>280</v>
      </c>
      <c r="D260" s="3" t="s">
        <v>64</v>
      </c>
      <c r="E260" s="4">
        <v>1168</v>
      </c>
      <c r="F260" s="4">
        <v>0</v>
      </c>
      <c r="G260" s="4">
        <v>50</v>
      </c>
      <c r="H260" s="4">
        <v>1400</v>
      </c>
      <c r="I260" s="4">
        <v>977</v>
      </c>
      <c r="J260" s="4">
        <v>0</v>
      </c>
      <c r="K260" s="4">
        <v>250</v>
      </c>
      <c r="L260" s="80">
        <v>0</v>
      </c>
      <c r="M260" s="5">
        <f t="shared" si="4"/>
        <v>3845</v>
      </c>
      <c r="N260" s="3" t="s">
        <v>19</v>
      </c>
      <c r="O260" s="148" t="s">
        <v>19</v>
      </c>
    </row>
    <row r="261" spans="1:15" s="1" customFormat="1" ht="33.75" customHeight="1">
      <c r="A261" s="3">
        <v>251</v>
      </c>
      <c r="B261" s="78" t="s">
        <v>16</v>
      </c>
      <c r="C261" s="3" t="s">
        <v>281</v>
      </c>
      <c r="D261" s="3" t="s">
        <v>64</v>
      </c>
      <c r="E261" s="4">
        <v>1168</v>
      </c>
      <c r="F261" s="4">
        <v>0</v>
      </c>
      <c r="G261" s="4">
        <v>50</v>
      </c>
      <c r="H261" s="4">
        <v>1400</v>
      </c>
      <c r="I261" s="4">
        <v>977</v>
      </c>
      <c r="J261" s="4">
        <v>0</v>
      </c>
      <c r="K261" s="4">
        <v>250</v>
      </c>
      <c r="L261" s="80">
        <v>0</v>
      </c>
      <c r="M261" s="5">
        <f t="shared" si="4"/>
        <v>3845</v>
      </c>
      <c r="N261" s="3" t="s">
        <v>19</v>
      </c>
      <c r="O261" s="148" t="s">
        <v>19</v>
      </c>
    </row>
    <row r="262" spans="1:15" s="2" customFormat="1" ht="31.5" customHeight="1">
      <c r="A262" s="3">
        <v>252</v>
      </c>
      <c r="B262" s="78" t="s">
        <v>16</v>
      </c>
      <c r="C262" s="3" t="s">
        <v>282</v>
      </c>
      <c r="D262" s="3" t="s">
        <v>64</v>
      </c>
      <c r="E262" s="82">
        <v>1168</v>
      </c>
      <c r="F262" s="83">
        <v>0</v>
      </c>
      <c r="G262" s="4">
        <v>50</v>
      </c>
      <c r="H262" s="4">
        <v>1400</v>
      </c>
      <c r="I262" s="4">
        <v>977</v>
      </c>
      <c r="J262" s="4">
        <v>0</v>
      </c>
      <c r="K262" s="4">
        <v>250</v>
      </c>
      <c r="L262" s="80">
        <v>0</v>
      </c>
      <c r="M262" s="5">
        <f t="shared" si="4"/>
        <v>3845</v>
      </c>
      <c r="N262" s="3" t="s">
        <v>19</v>
      </c>
      <c r="O262" s="148" t="s">
        <v>19</v>
      </c>
    </row>
    <row r="263" spans="1:15" s="2" customFormat="1" ht="31.5" customHeight="1">
      <c r="A263" s="3">
        <v>253</v>
      </c>
      <c r="B263" s="78" t="s">
        <v>16</v>
      </c>
      <c r="C263" s="3" t="s">
        <v>283</v>
      </c>
      <c r="D263" s="3" t="s">
        <v>64</v>
      </c>
      <c r="E263" s="4">
        <v>1168</v>
      </c>
      <c r="F263" s="4">
        <v>0</v>
      </c>
      <c r="G263" s="4">
        <v>50</v>
      </c>
      <c r="H263" s="4">
        <v>1400</v>
      </c>
      <c r="I263" s="4">
        <v>977</v>
      </c>
      <c r="J263" s="4">
        <v>0</v>
      </c>
      <c r="K263" s="4">
        <v>250</v>
      </c>
      <c r="L263" s="80">
        <v>0</v>
      </c>
      <c r="M263" s="5">
        <f t="shared" si="4"/>
        <v>3845</v>
      </c>
      <c r="N263" s="3"/>
      <c r="O263" s="148"/>
    </row>
    <row r="264" spans="1:15" s="1" customFormat="1" ht="33.75" customHeight="1">
      <c r="A264" s="3">
        <v>254</v>
      </c>
      <c r="B264" s="78" t="s">
        <v>16</v>
      </c>
      <c r="C264" s="3" t="s">
        <v>284</v>
      </c>
      <c r="D264" s="3" t="s">
        <v>64</v>
      </c>
      <c r="E264" s="4">
        <v>1168</v>
      </c>
      <c r="F264" s="4">
        <v>0</v>
      </c>
      <c r="G264" s="4">
        <v>50</v>
      </c>
      <c r="H264" s="4">
        <v>1400</v>
      </c>
      <c r="I264" s="4">
        <v>977</v>
      </c>
      <c r="J264" s="4">
        <v>0</v>
      </c>
      <c r="K264" s="4">
        <v>250</v>
      </c>
      <c r="L264" s="80">
        <v>0</v>
      </c>
      <c r="M264" s="5">
        <f t="shared" si="4"/>
        <v>3845</v>
      </c>
      <c r="N264" s="3" t="s">
        <v>19</v>
      </c>
      <c r="O264" s="148" t="s">
        <v>19</v>
      </c>
    </row>
    <row r="265" spans="1:15" s="2" customFormat="1" ht="31.5" customHeight="1">
      <c r="A265" s="3">
        <v>255</v>
      </c>
      <c r="B265" s="78" t="s">
        <v>16</v>
      </c>
      <c r="C265" s="3" t="s">
        <v>285</v>
      </c>
      <c r="D265" s="3" t="s">
        <v>64</v>
      </c>
      <c r="E265" s="4">
        <v>1168</v>
      </c>
      <c r="F265" s="4">
        <v>0</v>
      </c>
      <c r="G265" s="4">
        <v>50</v>
      </c>
      <c r="H265" s="4">
        <v>1400</v>
      </c>
      <c r="I265" s="4">
        <v>977</v>
      </c>
      <c r="J265" s="4">
        <v>0</v>
      </c>
      <c r="K265" s="4">
        <v>250</v>
      </c>
      <c r="L265" s="80">
        <v>0</v>
      </c>
      <c r="M265" s="5">
        <f t="shared" si="4"/>
        <v>3845</v>
      </c>
      <c r="N265" s="3" t="s">
        <v>19</v>
      </c>
      <c r="O265" s="148" t="s">
        <v>19</v>
      </c>
    </row>
    <row r="266" spans="1:15" s="2" customFormat="1" ht="31.5" customHeight="1">
      <c r="A266" s="3">
        <v>256</v>
      </c>
      <c r="B266" s="78" t="s">
        <v>16</v>
      </c>
      <c r="C266" s="3" t="s">
        <v>286</v>
      </c>
      <c r="D266" s="3" t="s">
        <v>64</v>
      </c>
      <c r="E266" s="4">
        <v>1168</v>
      </c>
      <c r="F266" s="4">
        <v>0</v>
      </c>
      <c r="G266" s="4">
        <v>35</v>
      </c>
      <c r="H266" s="4">
        <v>1400</v>
      </c>
      <c r="I266" s="4">
        <v>977</v>
      </c>
      <c r="J266" s="4">
        <v>0</v>
      </c>
      <c r="K266" s="4">
        <v>250</v>
      </c>
      <c r="L266" s="80">
        <v>0</v>
      </c>
      <c r="M266" s="5">
        <f t="shared" si="4"/>
        <v>3830</v>
      </c>
      <c r="N266" s="3" t="s">
        <v>19</v>
      </c>
      <c r="O266" s="148" t="s">
        <v>19</v>
      </c>
    </row>
    <row r="267" spans="1:15" s="2" customFormat="1" ht="31.5" customHeight="1">
      <c r="A267" s="3">
        <v>257</v>
      </c>
      <c r="B267" s="78" t="s">
        <v>16</v>
      </c>
      <c r="C267" s="3" t="s">
        <v>287</v>
      </c>
      <c r="D267" s="3" t="s">
        <v>64</v>
      </c>
      <c r="E267" s="4">
        <v>1168</v>
      </c>
      <c r="F267" s="4">
        <v>0</v>
      </c>
      <c r="G267" s="4">
        <v>35</v>
      </c>
      <c r="H267" s="4">
        <v>1400</v>
      </c>
      <c r="I267" s="4">
        <v>977</v>
      </c>
      <c r="J267" s="4">
        <v>0</v>
      </c>
      <c r="K267" s="4">
        <v>250</v>
      </c>
      <c r="L267" s="80">
        <v>0</v>
      </c>
      <c r="M267" s="5">
        <f t="shared" si="4"/>
        <v>3830</v>
      </c>
      <c r="N267" s="3" t="s">
        <v>19</v>
      </c>
      <c r="O267" s="148" t="s">
        <v>19</v>
      </c>
    </row>
    <row r="268" spans="1:15" s="2" customFormat="1" ht="31.5" customHeight="1">
      <c r="A268" s="3">
        <v>258</v>
      </c>
      <c r="B268" s="78" t="s">
        <v>16</v>
      </c>
      <c r="C268" s="3" t="s">
        <v>288</v>
      </c>
      <c r="D268" s="3" t="s">
        <v>64</v>
      </c>
      <c r="E268" s="4">
        <v>1168</v>
      </c>
      <c r="F268" s="4">
        <v>0</v>
      </c>
      <c r="G268" s="4">
        <v>35</v>
      </c>
      <c r="H268" s="4">
        <v>1400</v>
      </c>
      <c r="I268" s="4">
        <v>977</v>
      </c>
      <c r="J268" s="4">
        <v>0</v>
      </c>
      <c r="K268" s="4">
        <v>250</v>
      </c>
      <c r="L268" s="80">
        <v>0</v>
      </c>
      <c r="M268" s="5">
        <f t="shared" si="4"/>
        <v>3830</v>
      </c>
      <c r="N268" s="3" t="s">
        <v>19</v>
      </c>
      <c r="O268" s="148" t="s">
        <v>19</v>
      </c>
    </row>
    <row r="269" spans="1:15" s="2" customFormat="1" ht="31.5" customHeight="1">
      <c r="A269" s="3">
        <v>259</v>
      </c>
      <c r="B269" s="78" t="s">
        <v>16</v>
      </c>
      <c r="C269" s="3" t="s">
        <v>289</v>
      </c>
      <c r="D269" s="3" t="s">
        <v>64</v>
      </c>
      <c r="E269" s="4">
        <v>1168</v>
      </c>
      <c r="F269" s="4">
        <v>0</v>
      </c>
      <c r="G269" s="4">
        <v>35</v>
      </c>
      <c r="H269" s="4">
        <v>1400</v>
      </c>
      <c r="I269" s="4">
        <v>977</v>
      </c>
      <c r="J269" s="4">
        <v>0</v>
      </c>
      <c r="K269" s="4">
        <v>250</v>
      </c>
      <c r="L269" s="80">
        <v>0</v>
      </c>
      <c r="M269" s="5">
        <f t="shared" si="4"/>
        <v>3830</v>
      </c>
      <c r="N269" s="3" t="s">
        <v>19</v>
      </c>
      <c r="O269" s="148" t="s">
        <v>19</v>
      </c>
    </row>
    <row r="270" spans="1:15" s="2" customFormat="1" ht="31.5" customHeight="1">
      <c r="A270" s="3">
        <v>260</v>
      </c>
      <c r="B270" s="78" t="s">
        <v>16</v>
      </c>
      <c r="C270" s="3" t="s">
        <v>290</v>
      </c>
      <c r="D270" s="3" t="s">
        <v>64</v>
      </c>
      <c r="E270" s="4">
        <v>1168</v>
      </c>
      <c r="F270" s="4">
        <v>0</v>
      </c>
      <c r="G270" s="4">
        <v>35</v>
      </c>
      <c r="H270" s="4">
        <v>1400</v>
      </c>
      <c r="I270" s="4">
        <v>977</v>
      </c>
      <c r="J270" s="4">
        <v>0</v>
      </c>
      <c r="K270" s="4">
        <v>250</v>
      </c>
      <c r="L270" s="80">
        <v>0</v>
      </c>
      <c r="M270" s="5">
        <f t="shared" si="4"/>
        <v>3830</v>
      </c>
      <c r="N270" s="5" t="s">
        <v>19</v>
      </c>
      <c r="O270" s="148" t="s">
        <v>19</v>
      </c>
    </row>
    <row r="271" spans="1:15" s="2" customFormat="1" ht="31.5" customHeight="1">
      <c r="A271" s="3">
        <v>261</v>
      </c>
      <c r="B271" s="78" t="s">
        <v>16</v>
      </c>
      <c r="C271" s="3" t="s">
        <v>291</v>
      </c>
      <c r="D271" s="3" t="s">
        <v>64</v>
      </c>
      <c r="E271" s="4">
        <v>1168</v>
      </c>
      <c r="F271" s="4">
        <v>0</v>
      </c>
      <c r="G271" s="4">
        <v>35</v>
      </c>
      <c r="H271" s="4">
        <v>1400</v>
      </c>
      <c r="I271" s="4">
        <v>977</v>
      </c>
      <c r="J271" s="4">
        <v>0</v>
      </c>
      <c r="K271" s="4">
        <v>250</v>
      </c>
      <c r="L271" s="80">
        <v>0</v>
      </c>
      <c r="M271" s="5">
        <f t="shared" si="4"/>
        <v>3830</v>
      </c>
      <c r="N271" s="3" t="s">
        <v>19</v>
      </c>
      <c r="O271" s="148" t="s">
        <v>19</v>
      </c>
    </row>
    <row r="272" spans="1:15" s="2" customFormat="1" ht="31.5" customHeight="1">
      <c r="A272" s="3">
        <v>262</v>
      </c>
      <c r="B272" s="78" t="s">
        <v>16</v>
      </c>
      <c r="C272" s="3" t="s">
        <v>292</v>
      </c>
      <c r="D272" s="3" t="s">
        <v>64</v>
      </c>
      <c r="E272" s="4">
        <v>1168</v>
      </c>
      <c r="F272" s="4">
        <v>0</v>
      </c>
      <c r="G272" s="4">
        <v>35</v>
      </c>
      <c r="H272" s="4">
        <v>1400</v>
      </c>
      <c r="I272" s="4">
        <v>977</v>
      </c>
      <c r="J272" s="4">
        <v>0</v>
      </c>
      <c r="K272" s="4">
        <v>250</v>
      </c>
      <c r="L272" s="80">
        <v>0</v>
      </c>
      <c r="M272" s="5">
        <f t="shared" si="4"/>
        <v>3830</v>
      </c>
      <c r="N272" s="3" t="s">
        <v>19</v>
      </c>
      <c r="O272" s="148" t="s">
        <v>19</v>
      </c>
    </row>
    <row r="273" spans="1:15" s="2" customFormat="1" ht="31.5" customHeight="1">
      <c r="A273" s="3">
        <v>263</v>
      </c>
      <c r="B273" s="78" t="s">
        <v>16</v>
      </c>
      <c r="C273" s="3" t="s">
        <v>293</v>
      </c>
      <c r="D273" s="3" t="s">
        <v>64</v>
      </c>
      <c r="E273" s="4">
        <v>1168</v>
      </c>
      <c r="F273" s="4">
        <v>0</v>
      </c>
      <c r="G273" s="4">
        <v>35</v>
      </c>
      <c r="H273" s="4">
        <v>1400</v>
      </c>
      <c r="I273" s="4">
        <v>977</v>
      </c>
      <c r="J273" s="4">
        <v>0</v>
      </c>
      <c r="K273" s="4">
        <v>250</v>
      </c>
      <c r="L273" s="80">
        <v>0</v>
      </c>
      <c r="M273" s="5">
        <f t="shared" si="4"/>
        <v>3830</v>
      </c>
      <c r="N273" s="3" t="s">
        <v>19</v>
      </c>
      <c r="O273" s="148" t="s">
        <v>19</v>
      </c>
    </row>
    <row r="274" spans="1:15" s="2" customFormat="1" ht="31.5" customHeight="1">
      <c r="A274" s="3">
        <v>264</v>
      </c>
      <c r="B274" s="78" t="s">
        <v>16</v>
      </c>
      <c r="C274" s="3" t="s">
        <v>294</v>
      </c>
      <c r="D274" s="3" t="s">
        <v>64</v>
      </c>
      <c r="E274" s="4">
        <v>1168</v>
      </c>
      <c r="F274" s="4">
        <v>0</v>
      </c>
      <c r="G274" s="4">
        <v>35</v>
      </c>
      <c r="H274" s="4">
        <v>1400</v>
      </c>
      <c r="I274" s="4">
        <v>977</v>
      </c>
      <c r="J274" s="4">
        <v>0</v>
      </c>
      <c r="K274" s="4">
        <v>250</v>
      </c>
      <c r="L274" s="80">
        <v>0</v>
      </c>
      <c r="M274" s="5">
        <f t="shared" si="4"/>
        <v>3830</v>
      </c>
      <c r="N274" s="79" t="s">
        <v>19</v>
      </c>
      <c r="O274" s="148" t="s">
        <v>19</v>
      </c>
    </row>
    <row r="275" spans="1:15" s="2" customFormat="1" ht="31.5" customHeight="1">
      <c r="A275" s="3">
        <v>265</v>
      </c>
      <c r="B275" s="78" t="s">
        <v>16</v>
      </c>
      <c r="C275" s="3" t="s">
        <v>295</v>
      </c>
      <c r="D275" s="3" t="s">
        <v>64</v>
      </c>
      <c r="E275" s="4">
        <v>1168</v>
      </c>
      <c r="F275" s="4">
        <v>0</v>
      </c>
      <c r="G275" s="4">
        <v>35</v>
      </c>
      <c r="H275" s="4">
        <v>1400</v>
      </c>
      <c r="I275" s="4">
        <v>977</v>
      </c>
      <c r="J275" s="4">
        <v>0</v>
      </c>
      <c r="K275" s="4">
        <v>250</v>
      </c>
      <c r="L275" s="80">
        <v>0</v>
      </c>
      <c r="M275" s="5">
        <f t="shared" si="4"/>
        <v>3830</v>
      </c>
      <c r="N275" s="3" t="s">
        <v>19</v>
      </c>
      <c r="O275" s="148" t="s">
        <v>19</v>
      </c>
    </row>
    <row r="276" spans="1:15" s="2" customFormat="1" ht="31.5" customHeight="1">
      <c r="A276" s="3">
        <v>266</v>
      </c>
      <c r="B276" s="78" t="s">
        <v>16</v>
      </c>
      <c r="C276" s="3" t="s">
        <v>296</v>
      </c>
      <c r="D276" s="3" t="s">
        <v>64</v>
      </c>
      <c r="E276" s="4">
        <v>1168</v>
      </c>
      <c r="F276" s="4">
        <v>0</v>
      </c>
      <c r="G276" s="4">
        <v>35</v>
      </c>
      <c r="H276" s="4">
        <v>1400</v>
      </c>
      <c r="I276" s="4">
        <v>977</v>
      </c>
      <c r="J276" s="4">
        <v>0</v>
      </c>
      <c r="K276" s="4">
        <v>250</v>
      </c>
      <c r="L276" s="80">
        <v>0</v>
      </c>
      <c r="M276" s="5">
        <f t="shared" si="4"/>
        <v>3830</v>
      </c>
      <c r="N276" s="3" t="s">
        <v>19</v>
      </c>
      <c r="O276" s="148" t="s">
        <v>19</v>
      </c>
    </row>
    <row r="277" spans="1:15" s="2" customFormat="1" ht="31.5" customHeight="1">
      <c r="A277" s="3">
        <v>267</v>
      </c>
      <c r="B277" s="78" t="s">
        <v>16</v>
      </c>
      <c r="C277" s="3" t="s">
        <v>297</v>
      </c>
      <c r="D277" s="3" t="s">
        <v>64</v>
      </c>
      <c r="E277" s="4">
        <v>1168</v>
      </c>
      <c r="F277" s="4">
        <v>0</v>
      </c>
      <c r="G277" s="4">
        <v>35</v>
      </c>
      <c r="H277" s="4">
        <v>1400</v>
      </c>
      <c r="I277" s="4">
        <v>977</v>
      </c>
      <c r="J277" s="4">
        <v>0</v>
      </c>
      <c r="K277" s="4">
        <v>250</v>
      </c>
      <c r="L277" s="80">
        <v>0</v>
      </c>
      <c r="M277" s="5">
        <f t="shared" si="4"/>
        <v>3830</v>
      </c>
      <c r="N277" s="3" t="s">
        <v>19</v>
      </c>
      <c r="O277" s="148" t="s">
        <v>19</v>
      </c>
    </row>
    <row r="278" spans="1:15" s="2" customFormat="1" ht="31.5" customHeight="1">
      <c r="A278" s="3">
        <v>268</v>
      </c>
      <c r="B278" s="78" t="s">
        <v>16</v>
      </c>
      <c r="C278" s="3" t="s">
        <v>298</v>
      </c>
      <c r="D278" s="3" t="s">
        <v>64</v>
      </c>
      <c r="E278" s="4">
        <v>1168</v>
      </c>
      <c r="F278" s="4">
        <v>0</v>
      </c>
      <c r="G278" s="4">
        <v>35</v>
      </c>
      <c r="H278" s="4">
        <v>1400</v>
      </c>
      <c r="I278" s="4">
        <v>977</v>
      </c>
      <c r="J278" s="4">
        <v>0</v>
      </c>
      <c r="K278" s="4">
        <v>250</v>
      </c>
      <c r="L278" s="80">
        <v>0</v>
      </c>
      <c r="M278" s="5">
        <f t="shared" si="4"/>
        <v>3830</v>
      </c>
      <c r="N278" s="3" t="s">
        <v>19</v>
      </c>
      <c r="O278" s="148" t="s">
        <v>19</v>
      </c>
    </row>
    <row r="279" spans="1:15" s="2" customFormat="1" ht="31.5" customHeight="1">
      <c r="A279" s="3">
        <v>269</v>
      </c>
      <c r="B279" s="78" t="s">
        <v>16</v>
      </c>
      <c r="C279" s="3" t="s">
        <v>299</v>
      </c>
      <c r="D279" s="3" t="s">
        <v>64</v>
      </c>
      <c r="E279" s="4">
        <v>1168</v>
      </c>
      <c r="F279" s="4">
        <v>0</v>
      </c>
      <c r="G279" s="4">
        <v>35</v>
      </c>
      <c r="H279" s="4">
        <v>1400</v>
      </c>
      <c r="I279" s="4">
        <v>977</v>
      </c>
      <c r="J279" s="4">
        <v>0</v>
      </c>
      <c r="K279" s="4">
        <v>250</v>
      </c>
      <c r="L279" s="80">
        <v>0</v>
      </c>
      <c r="M279" s="5">
        <f t="shared" si="4"/>
        <v>3830</v>
      </c>
      <c r="N279" s="3" t="s">
        <v>19</v>
      </c>
      <c r="O279" s="148" t="s">
        <v>19</v>
      </c>
    </row>
    <row r="280" spans="1:15" s="2" customFormat="1" ht="31.5" customHeight="1">
      <c r="A280" s="3">
        <v>270</v>
      </c>
      <c r="B280" s="78" t="s">
        <v>16</v>
      </c>
      <c r="C280" s="3" t="s">
        <v>300</v>
      </c>
      <c r="D280" s="3" t="s">
        <v>64</v>
      </c>
      <c r="E280" s="4">
        <v>1168</v>
      </c>
      <c r="F280" s="4">
        <v>0</v>
      </c>
      <c r="G280" s="4">
        <v>35</v>
      </c>
      <c r="H280" s="4">
        <v>1400</v>
      </c>
      <c r="I280" s="4">
        <v>977</v>
      </c>
      <c r="J280" s="4">
        <v>0</v>
      </c>
      <c r="K280" s="4">
        <v>250</v>
      </c>
      <c r="L280" s="80">
        <v>0</v>
      </c>
      <c r="M280" s="5">
        <f t="shared" si="4"/>
        <v>3830</v>
      </c>
      <c r="N280" s="3" t="s">
        <v>19</v>
      </c>
      <c r="O280" s="148" t="s">
        <v>19</v>
      </c>
    </row>
    <row r="281" spans="1:15" s="2" customFormat="1" ht="31.5" customHeight="1">
      <c r="A281" s="3">
        <v>271</v>
      </c>
      <c r="B281" s="78" t="s">
        <v>16</v>
      </c>
      <c r="C281" s="3" t="s">
        <v>301</v>
      </c>
      <c r="D281" s="3" t="s">
        <v>64</v>
      </c>
      <c r="E281" s="4">
        <v>1168</v>
      </c>
      <c r="F281" s="4">
        <v>0</v>
      </c>
      <c r="G281" s="4">
        <v>35</v>
      </c>
      <c r="H281" s="4">
        <v>1400</v>
      </c>
      <c r="I281" s="4">
        <v>977</v>
      </c>
      <c r="J281" s="4">
        <v>0</v>
      </c>
      <c r="K281" s="4">
        <v>250</v>
      </c>
      <c r="L281" s="80">
        <v>0</v>
      </c>
      <c r="M281" s="5">
        <f t="shared" si="4"/>
        <v>3830</v>
      </c>
      <c r="N281" s="3" t="s">
        <v>19</v>
      </c>
      <c r="O281" s="148" t="s">
        <v>19</v>
      </c>
    </row>
    <row r="282" spans="1:15" s="2" customFormat="1" ht="31.5" customHeight="1">
      <c r="A282" s="3">
        <v>272</v>
      </c>
      <c r="B282" s="78" t="s">
        <v>16</v>
      </c>
      <c r="C282" s="3" t="s">
        <v>302</v>
      </c>
      <c r="D282" s="3" t="s">
        <v>64</v>
      </c>
      <c r="E282" s="4">
        <v>1168</v>
      </c>
      <c r="F282" s="4">
        <v>0</v>
      </c>
      <c r="G282" s="4">
        <v>35</v>
      </c>
      <c r="H282" s="4">
        <v>1400</v>
      </c>
      <c r="I282" s="4">
        <v>977</v>
      </c>
      <c r="J282" s="4">
        <v>0</v>
      </c>
      <c r="K282" s="4">
        <v>250</v>
      </c>
      <c r="L282" s="80">
        <v>0</v>
      </c>
      <c r="M282" s="5">
        <f t="shared" si="4"/>
        <v>3830</v>
      </c>
      <c r="N282" s="3" t="s">
        <v>19</v>
      </c>
      <c r="O282" s="148" t="s">
        <v>19</v>
      </c>
    </row>
    <row r="283" spans="1:15" s="2" customFormat="1" ht="31.5" customHeight="1">
      <c r="A283" s="3">
        <v>273</v>
      </c>
      <c r="B283" s="78" t="s">
        <v>16</v>
      </c>
      <c r="C283" s="3" t="s">
        <v>303</v>
      </c>
      <c r="D283" s="3" t="s">
        <v>64</v>
      </c>
      <c r="E283" s="4">
        <v>1168</v>
      </c>
      <c r="F283" s="4">
        <v>0</v>
      </c>
      <c r="G283" s="4">
        <v>0</v>
      </c>
      <c r="H283" s="4">
        <v>1400</v>
      </c>
      <c r="I283" s="4">
        <v>977</v>
      </c>
      <c r="J283" s="4">
        <v>0</v>
      </c>
      <c r="K283" s="4">
        <v>250</v>
      </c>
      <c r="L283" s="80">
        <v>0</v>
      </c>
      <c r="M283" s="5">
        <f t="shared" si="4"/>
        <v>3795</v>
      </c>
      <c r="N283" s="3" t="s">
        <v>19</v>
      </c>
      <c r="O283" s="148" t="s">
        <v>19</v>
      </c>
    </row>
    <row r="284" spans="1:15" s="2" customFormat="1" ht="31.5" customHeight="1">
      <c r="A284" s="3">
        <v>274</v>
      </c>
      <c r="B284" s="78" t="s">
        <v>16</v>
      </c>
      <c r="C284" s="3" t="s">
        <v>304</v>
      </c>
      <c r="D284" s="3" t="s">
        <v>64</v>
      </c>
      <c r="E284" s="4">
        <v>1168</v>
      </c>
      <c r="F284" s="4">
        <v>0</v>
      </c>
      <c r="G284" s="4">
        <v>35</v>
      </c>
      <c r="H284" s="4">
        <v>1400</v>
      </c>
      <c r="I284" s="4">
        <v>977</v>
      </c>
      <c r="J284" s="4">
        <v>0</v>
      </c>
      <c r="K284" s="4">
        <v>250</v>
      </c>
      <c r="L284" s="80">
        <v>0</v>
      </c>
      <c r="M284" s="5">
        <f t="shared" si="4"/>
        <v>3830</v>
      </c>
      <c r="N284" s="3" t="s">
        <v>19</v>
      </c>
      <c r="O284" s="148" t="s">
        <v>19</v>
      </c>
    </row>
    <row r="285" spans="1:15" s="2" customFormat="1" ht="31.5" customHeight="1">
      <c r="A285" s="3">
        <v>275</v>
      </c>
      <c r="B285" s="78" t="s">
        <v>16</v>
      </c>
      <c r="C285" s="3" t="s">
        <v>305</v>
      </c>
      <c r="D285" s="3" t="s">
        <v>64</v>
      </c>
      <c r="E285" s="4">
        <v>1168</v>
      </c>
      <c r="F285" s="4">
        <v>0</v>
      </c>
      <c r="G285" s="4">
        <v>35</v>
      </c>
      <c r="H285" s="4">
        <v>1400</v>
      </c>
      <c r="I285" s="4">
        <v>977</v>
      </c>
      <c r="J285" s="4">
        <v>0</v>
      </c>
      <c r="K285" s="4">
        <v>250</v>
      </c>
      <c r="L285" s="80">
        <v>0</v>
      </c>
      <c r="M285" s="5">
        <f t="shared" si="4"/>
        <v>3830</v>
      </c>
      <c r="N285" s="3" t="s">
        <v>19</v>
      </c>
      <c r="O285" s="148" t="s">
        <v>19</v>
      </c>
    </row>
    <row r="286" spans="1:15" s="2" customFormat="1" ht="31.5" customHeight="1">
      <c r="A286" s="3">
        <v>276</v>
      </c>
      <c r="B286" s="78" t="s">
        <v>16</v>
      </c>
      <c r="C286" s="3" t="s">
        <v>306</v>
      </c>
      <c r="D286" s="3" t="s">
        <v>64</v>
      </c>
      <c r="E286" s="4">
        <v>1168</v>
      </c>
      <c r="F286" s="4">
        <v>0</v>
      </c>
      <c r="G286" s="4">
        <v>35</v>
      </c>
      <c r="H286" s="4">
        <v>1400</v>
      </c>
      <c r="I286" s="4">
        <v>977</v>
      </c>
      <c r="J286" s="4">
        <v>0</v>
      </c>
      <c r="K286" s="4">
        <v>250</v>
      </c>
      <c r="L286" s="80">
        <v>0</v>
      </c>
      <c r="M286" s="5">
        <f t="shared" si="4"/>
        <v>3830</v>
      </c>
      <c r="N286" s="3" t="s">
        <v>19</v>
      </c>
      <c r="O286" s="148" t="s">
        <v>19</v>
      </c>
    </row>
    <row r="287" spans="1:15" s="2" customFormat="1" ht="31.5" customHeight="1">
      <c r="A287" s="3">
        <v>277</v>
      </c>
      <c r="B287" s="78" t="s">
        <v>16</v>
      </c>
      <c r="C287" s="3" t="s">
        <v>307</v>
      </c>
      <c r="D287" s="3" t="s">
        <v>64</v>
      </c>
      <c r="E287" s="4">
        <v>1168</v>
      </c>
      <c r="F287" s="4">
        <v>0</v>
      </c>
      <c r="G287" s="4">
        <v>35</v>
      </c>
      <c r="H287" s="4">
        <v>1400</v>
      </c>
      <c r="I287" s="4">
        <v>977</v>
      </c>
      <c r="J287" s="4">
        <v>0</v>
      </c>
      <c r="K287" s="4">
        <v>250</v>
      </c>
      <c r="L287" s="80">
        <v>0</v>
      </c>
      <c r="M287" s="5">
        <f t="shared" si="4"/>
        <v>3830</v>
      </c>
      <c r="N287" s="3" t="s">
        <v>19</v>
      </c>
      <c r="O287" s="148" t="s">
        <v>19</v>
      </c>
    </row>
    <row r="288" spans="1:15" s="2" customFormat="1" ht="31.5" customHeight="1">
      <c r="A288" s="3">
        <v>278</v>
      </c>
      <c r="B288" s="78" t="s">
        <v>16</v>
      </c>
      <c r="C288" s="3" t="s">
        <v>308</v>
      </c>
      <c r="D288" s="3" t="s">
        <v>64</v>
      </c>
      <c r="E288" s="4">
        <v>1168</v>
      </c>
      <c r="F288" s="4">
        <v>0</v>
      </c>
      <c r="G288" s="4"/>
      <c r="H288" s="4">
        <v>1400</v>
      </c>
      <c r="I288" s="4">
        <v>977</v>
      </c>
      <c r="J288" s="4">
        <v>0</v>
      </c>
      <c r="K288" s="4">
        <v>250</v>
      </c>
      <c r="L288" s="80">
        <v>0</v>
      </c>
      <c r="M288" s="5">
        <f t="shared" si="4"/>
        <v>3795</v>
      </c>
      <c r="N288" s="3" t="s">
        <v>19</v>
      </c>
      <c r="O288" s="148" t="s">
        <v>19</v>
      </c>
    </row>
    <row r="289" spans="1:15" s="2" customFormat="1" ht="31.5" customHeight="1">
      <c r="A289" s="3">
        <v>279</v>
      </c>
      <c r="B289" s="78" t="s">
        <v>16</v>
      </c>
      <c r="C289" s="3" t="s">
        <v>309</v>
      </c>
      <c r="D289" s="3" t="s">
        <v>64</v>
      </c>
      <c r="E289" s="4">
        <v>1168</v>
      </c>
      <c r="F289" s="4">
        <v>0</v>
      </c>
      <c r="G289" s="4">
        <v>35</v>
      </c>
      <c r="H289" s="4">
        <v>1400</v>
      </c>
      <c r="I289" s="4">
        <v>977</v>
      </c>
      <c r="J289" s="4">
        <v>0</v>
      </c>
      <c r="K289" s="4">
        <v>250</v>
      </c>
      <c r="L289" s="80">
        <v>0</v>
      </c>
      <c r="M289" s="5">
        <f t="shared" si="4"/>
        <v>3830</v>
      </c>
      <c r="N289" s="3" t="s">
        <v>19</v>
      </c>
      <c r="O289" s="148" t="s">
        <v>19</v>
      </c>
    </row>
    <row r="290" spans="1:15" s="2" customFormat="1" ht="31.5" customHeight="1">
      <c r="A290" s="3">
        <v>280</v>
      </c>
      <c r="B290" s="78" t="s">
        <v>16</v>
      </c>
      <c r="C290" s="3" t="s">
        <v>310</v>
      </c>
      <c r="D290" s="3" t="s">
        <v>64</v>
      </c>
      <c r="E290" s="4">
        <v>1168</v>
      </c>
      <c r="F290" s="4">
        <v>0</v>
      </c>
      <c r="G290" s="4">
        <v>35</v>
      </c>
      <c r="H290" s="4">
        <v>1400</v>
      </c>
      <c r="I290" s="4">
        <v>977</v>
      </c>
      <c r="J290" s="4">
        <v>0</v>
      </c>
      <c r="K290" s="4">
        <v>250</v>
      </c>
      <c r="L290" s="80">
        <v>0</v>
      </c>
      <c r="M290" s="5">
        <f t="shared" si="4"/>
        <v>3830</v>
      </c>
      <c r="N290" s="3" t="s">
        <v>19</v>
      </c>
      <c r="O290" s="148" t="s">
        <v>19</v>
      </c>
    </row>
    <row r="291" spans="1:15" s="2" customFormat="1" ht="31.5" customHeight="1">
      <c r="A291" s="3">
        <v>281</v>
      </c>
      <c r="B291" s="78" t="s">
        <v>16</v>
      </c>
      <c r="C291" s="3" t="s">
        <v>311</v>
      </c>
      <c r="D291" s="3" t="s">
        <v>64</v>
      </c>
      <c r="E291" s="4">
        <v>1168</v>
      </c>
      <c r="F291" s="4">
        <v>0</v>
      </c>
      <c r="G291" s="4">
        <v>35</v>
      </c>
      <c r="H291" s="4">
        <v>1400</v>
      </c>
      <c r="I291" s="4">
        <v>977</v>
      </c>
      <c r="J291" s="4">
        <v>0</v>
      </c>
      <c r="K291" s="4">
        <v>250</v>
      </c>
      <c r="L291" s="80">
        <v>0</v>
      </c>
      <c r="M291" s="5">
        <f t="shared" si="4"/>
        <v>3830</v>
      </c>
      <c r="N291" s="3" t="s">
        <v>19</v>
      </c>
      <c r="O291" s="148" t="s">
        <v>19</v>
      </c>
    </row>
    <row r="292" spans="1:15" s="2" customFormat="1" ht="31.5" customHeight="1">
      <c r="A292" s="3">
        <v>282</v>
      </c>
      <c r="B292" s="78" t="s">
        <v>16</v>
      </c>
      <c r="C292" s="3" t="s">
        <v>312</v>
      </c>
      <c r="D292" s="3" t="s">
        <v>64</v>
      </c>
      <c r="E292" s="4">
        <v>1168</v>
      </c>
      <c r="F292" s="4">
        <v>0</v>
      </c>
      <c r="G292" s="4">
        <v>50</v>
      </c>
      <c r="H292" s="4">
        <v>1400</v>
      </c>
      <c r="I292" s="4">
        <v>977</v>
      </c>
      <c r="J292" s="4">
        <v>0</v>
      </c>
      <c r="K292" s="4">
        <v>250</v>
      </c>
      <c r="L292" s="80">
        <v>0</v>
      </c>
      <c r="M292" s="5">
        <f t="shared" si="4"/>
        <v>3845</v>
      </c>
      <c r="N292" s="3" t="s">
        <v>19</v>
      </c>
      <c r="O292" s="148" t="s">
        <v>19</v>
      </c>
    </row>
    <row r="293" spans="1:15" s="2" customFormat="1" ht="31.5" customHeight="1">
      <c r="A293" s="3">
        <v>283</v>
      </c>
      <c r="B293" s="78" t="s">
        <v>16</v>
      </c>
      <c r="C293" s="3" t="s">
        <v>313</v>
      </c>
      <c r="D293" s="3" t="s">
        <v>64</v>
      </c>
      <c r="E293" s="4">
        <v>1168</v>
      </c>
      <c r="F293" s="4">
        <v>0</v>
      </c>
      <c r="G293" s="4">
        <v>50</v>
      </c>
      <c r="H293" s="4">
        <v>1400</v>
      </c>
      <c r="I293" s="4">
        <v>977</v>
      </c>
      <c r="J293" s="4">
        <v>0</v>
      </c>
      <c r="K293" s="4">
        <v>250</v>
      </c>
      <c r="L293" s="80">
        <v>0</v>
      </c>
      <c r="M293" s="5">
        <f t="shared" si="4"/>
        <v>3845</v>
      </c>
      <c r="N293" s="3" t="s">
        <v>19</v>
      </c>
      <c r="O293" s="148" t="s">
        <v>19</v>
      </c>
    </row>
    <row r="294" spans="1:15" s="2" customFormat="1" ht="31.5" customHeight="1">
      <c r="A294" s="3">
        <v>284</v>
      </c>
      <c r="B294" s="78" t="s">
        <v>16</v>
      </c>
      <c r="C294" s="3" t="s">
        <v>314</v>
      </c>
      <c r="D294" s="3" t="s">
        <v>64</v>
      </c>
      <c r="E294" s="4">
        <v>1168</v>
      </c>
      <c r="F294" s="4">
        <v>0</v>
      </c>
      <c r="G294" s="4">
        <v>35</v>
      </c>
      <c r="H294" s="4">
        <v>1400</v>
      </c>
      <c r="I294" s="4">
        <v>977</v>
      </c>
      <c r="J294" s="4">
        <v>0</v>
      </c>
      <c r="K294" s="4">
        <v>250</v>
      </c>
      <c r="L294" s="80">
        <v>0</v>
      </c>
      <c r="M294" s="5">
        <f t="shared" si="4"/>
        <v>3830</v>
      </c>
      <c r="N294" s="3" t="s">
        <v>19</v>
      </c>
      <c r="O294" s="148" t="s">
        <v>19</v>
      </c>
    </row>
    <row r="295" spans="1:15" s="2" customFormat="1" ht="31.5" customHeight="1">
      <c r="A295" s="3">
        <v>285</v>
      </c>
      <c r="B295" s="78" t="s">
        <v>16</v>
      </c>
      <c r="C295" s="3" t="s">
        <v>315</v>
      </c>
      <c r="D295" s="3" t="s">
        <v>64</v>
      </c>
      <c r="E295" s="4">
        <v>1168</v>
      </c>
      <c r="F295" s="4">
        <v>0</v>
      </c>
      <c r="G295" s="4">
        <v>35</v>
      </c>
      <c r="H295" s="4">
        <v>1400</v>
      </c>
      <c r="I295" s="4">
        <v>977</v>
      </c>
      <c r="J295" s="4">
        <v>0</v>
      </c>
      <c r="K295" s="4">
        <v>250</v>
      </c>
      <c r="L295" s="4">
        <v>0</v>
      </c>
      <c r="M295" s="5">
        <f t="shared" si="4"/>
        <v>3830</v>
      </c>
      <c r="N295" s="3" t="s">
        <v>19</v>
      </c>
      <c r="O295" s="148" t="s">
        <v>19</v>
      </c>
    </row>
    <row r="296" spans="1:15" s="2" customFormat="1" ht="31.5" customHeight="1">
      <c r="A296" s="3">
        <v>286</v>
      </c>
      <c r="B296" s="78" t="s">
        <v>16</v>
      </c>
      <c r="C296" s="3" t="s">
        <v>316</v>
      </c>
      <c r="D296" s="3" t="s">
        <v>64</v>
      </c>
      <c r="E296" s="4">
        <v>1168</v>
      </c>
      <c r="F296" s="4">
        <v>0</v>
      </c>
      <c r="G296" s="4">
        <v>50</v>
      </c>
      <c r="H296" s="4">
        <v>1400</v>
      </c>
      <c r="I296" s="4">
        <v>977</v>
      </c>
      <c r="J296" s="4">
        <v>0</v>
      </c>
      <c r="K296" s="4">
        <v>250</v>
      </c>
      <c r="L296" s="80">
        <v>0</v>
      </c>
      <c r="M296" s="5">
        <f t="shared" si="4"/>
        <v>3845</v>
      </c>
      <c r="N296" s="3" t="s">
        <v>19</v>
      </c>
      <c r="O296" s="148" t="s">
        <v>19</v>
      </c>
    </row>
    <row r="297" spans="1:15" s="2" customFormat="1" ht="31.5" customHeight="1">
      <c r="A297" s="3">
        <v>287</v>
      </c>
      <c r="B297" s="78" t="s">
        <v>16</v>
      </c>
      <c r="C297" s="3" t="s">
        <v>317</v>
      </c>
      <c r="D297" s="3" t="s">
        <v>64</v>
      </c>
      <c r="E297" s="4">
        <v>1168</v>
      </c>
      <c r="F297" s="4">
        <v>0</v>
      </c>
      <c r="G297" s="4">
        <v>50</v>
      </c>
      <c r="H297" s="4">
        <v>1400</v>
      </c>
      <c r="I297" s="4">
        <v>977</v>
      </c>
      <c r="J297" s="4">
        <v>0</v>
      </c>
      <c r="K297" s="4">
        <v>250</v>
      </c>
      <c r="L297" s="80">
        <v>0</v>
      </c>
      <c r="M297" s="5">
        <f t="shared" si="4"/>
        <v>3845</v>
      </c>
      <c r="N297" s="3" t="s">
        <v>19</v>
      </c>
      <c r="O297" s="148" t="s">
        <v>19</v>
      </c>
    </row>
    <row r="298" spans="1:15" s="2" customFormat="1" ht="31.5" customHeight="1">
      <c r="A298" s="3">
        <v>288</v>
      </c>
      <c r="B298" s="78" t="s">
        <v>16</v>
      </c>
      <c r="C298" s="3" t="s">
        <v>318</v>
      </c>
      <c r="D298" s="3" t="s">
        <v>64</v>
      </c>
      <c r="E298" s="4">
        <v>1168</v>
      </c>
      <c r="F298" s="4">
        <v>0</v>
      </c>
      <c r="G298" s="4">
        <v>50</v>
      </c>
      <c r="H298" s="4">
        <v>1400</v>
      </c>
      <c r="I298" s="4">
        <v>977</v>
      </c>
      <c r="J298" s="4">
        <v>0</v>
      </c>
      <c r="K298" s="4">
        <v>250</v>
      </c>
      <c r="L298" s="80">
        <v>0</v>
      </c>
      <c r="M298" s="5">
        <f t="shared" si="4"/>
        <v>3845</v>
      </c>
      <c r="N298" s="3" t="s">
        <v>19</v>
      </c>
      <c r="O298" s="148" t="s">
        <v>19</v>
      </c>
    </row>
    <row r="299" spans="1:15" s="2" customFormat="1" ht="31.5" customHeight="1">
      <c r="A299" s="3">
        <v>289</v>
      </c>
      <c r="B299" s="78" t="s">
        <v>16</v>
      </c>
      <c r="C299" s="3" t="s">
        <v>319</v>
      </c>
      <c r="D299" s="3" t="s">
        <v>64</v>
      </c>
      <c r="E299" s="4">
        <v>1168</v>
      </c>
      <c r="F299" s="4">
        <v>0</v>
      </c>
      <c r="G299" s="4">
        <v>50</v>
      </c>
      <c r="H299" s="4">
        <v>1400</v>
      </c>
      <c r="I299" s="4">
        <v>977</v>
      </c>
      <c r="J299" s="4">
        <v>0</v>
      </c>
      <c r="K299" s="4">
        <v>250</v>
      </c>
      <c r="L299" s="80">
        <v>0</v>
      </c>
      <c r="M299" s="5">
        <f t="shared" si="4"/>
        <v>3845</v>
      </c>
      <c r="N299" s="3" t="s">
        <v>19</v>
      </c>
      <c r="O299" s="148" t="s">
        <v>19</v>
      </c>
    </row>
    <row r="300" spans="1:15" s="2" customFormat="1" ht="31.5" customHeight="1">
      <c r="A300" s="3">
        <v>290</v>
      </c>
      <c r="B300" s="78" t="s">
        <v>16</v>
      </c>
      <c r="C300" s="3" t="s">
        <v>320</v>
      </c>
      <c r="D300" s="3" t="s">
        <v>64</v>
      </c>
      <c r="E300" s="4">
        <v>1168</v>
      </c>
      <c r="F300" s="4">
        <v>0</v>
      </c>
      <c r="G300" s="4">
        <v>50</v>
      </c>
      <c r="H300" s="4">
        <v>1400</v>
      </c>
      <c r="I300" s="4">
        <v>977</v>
      </c>
      <c r="J300" s="4">
        <v>0</v>
      </c>
      <c r="K300" s="4">
        <v>250</v>
      </c>
      <c r="L300" s="80">
        <v>0</v>
      </c>
      <c r="M300" s="5">
        <f t="shared" si="4"/>
        <v>3845</v>
      </c>
      <c r="N300" s="3" t="s">
        <v>19</v>
      </c>
      <c r="O300" s="148" t="s">
        <v>19</v>
      </c>
    </row>
    <row r="301" spans="1:15" s="2" customFormat="1" ht="31.5" customHeight="1">
      <c r="A301" s="3">
        <v>291</v>
      </c>
      <c r="B301" s="78" t="s">
        <v>16</v>
      </c>
      <c r="C301" s="3" t="s">
        <v>321</v>
      </c>
      <c r="D301" s="3" t="s">
        <v>64</v>
      </c>
      <c r="E301" s="4">
        <v>1168</v>
      </c>
      <c r="F301" s="4">
        <v>0</v>
      </c>
      <c r="G301" s="4">
        <v>35</v>
      </c>
      <c r="H301" s="4">
        <v>1400</v>
      </c>
      <c r="I301" s="4">
        <v>977</v>
      </c>
      <c r="J301" s="4">
        <v>0</v>
      </c>
      <c r="K301" s="4">
        <v>250</v>
      </c>
      <c r="L301" s="80">
        <v>0</v>
      </c>
      <c r="M301" s="5">
        <f t="shared" si="4"/>
        <v>3830</v>
      </c>
      <c r="N301" s="3" t="s">
        <v>19</v>
      </c>
      <c r="O301" s="148" t="s">
        <v>19</v>
      </c>
    </row>
    <row r="302" spans="1:15" s="2" customFormat="1" ht="31.5" customHeight="1">
      <c r="A302" s="3">
        <v>292</v>
      </c>
      <c r="B302" s="78" t="s">
        <v>16</v>
      </c>
      <c r="C302" s="3" t="s">
        <v>322</v>
      </c>
      <c r="D302" s="3" t="s">
        <v>64</v>
      </c>
      <c r="E302" s="4">
        <v>1168</v>
      </c>
      <c r="F302" s="4">
        <v>0</v>
      </c>
      <c r="G302" s="4">
        <v>35</v>
      </c>
      <c r="H302" s="4">
        <v>1400</v>
      </c>
      <c r="I302" s="4">
        <v>977</v>
      </c>
      <c r="J302" s="4">
        <v>0</v>
      </c>
      <c r="K302" s="4">
        <v>250</v>
      </c>
      <c r="L302" s="80">
        <v>0</v>
      </c>
      <c r="M302" s="5">
        <f t="shared" si="4"/>
        <v>3830</v>
      </c>
      <c r="N302" s="3" t="s">
        <v>19</v>
      </c>
      <c r="O302" s="148" t="s">
        <v>19</v>
      </c>
    </row>
    <row r="303" spans="1:15" s="2" customFormat="1" ht="31.5" customHeight="1">
      <c r="A303" s="3">
        <v>293</v>
      </c>
      <c r="B303" s="78" t="s">
        <v>16</v>
      </c>
      <c r="C303" s="3" t="s">
        <v>323</v>
      </c>
      <c r="D303" s="3" t="s">
        <v>64</v>
      </c>
      <c r="E303" s="4">
        <v>1168</v>
      </c>
      <c r="F303" s="4">
        <v>0</v>
      </c>
      <c r="G303" s="4">
        <v>0</v>
      </c>
      <c r="H303" s="4">
        <v>1400</v>
      </c>
      <c r="I303" s="4">
        <v>977</v>
      </c>
      <c r="J303" s="4">
        <v>0</v>
      </c>
      <c r="K303" s="4">
        <v>250</v>
      </c>
      <c r="L303" s="80">
        <v>0</v>
      </c>
      <c r="M303" s="5">
        <f t="shared" si="4"/>
        <v>3795</v>
      </c>
      <c r="N303" s="3" t="s">
        <v>19</v>
      </c>
      <c r="O303" s="148" t="s">
        <v>19</v>
      </c>
    </row>
    <row r="304" spans="1:15" s="2" customFormat="1" ht="31.5" customHeight="1">
      <c r="A304" s="3">
        <v>294</v>
      </c>
      <c r="B304" s="78" t="s">
        <v>16</v>
      </c>
      <c r="C304" s="3" t="s">
        <v>324</v>
      </c>
      <c r="D304" s="3" t="s">
        <v>64</v>
      </c>
      <c r="E304" s="4">
        <v>1168</v>
      </c>
      <c r="F304" s="4">
        <v>0</v>
      </c>
      <c r="G304" s="4">
        <v>35</v>
      </c>
      <c r="H304" s="4">
        <v>1400</v>
      </c>
      <c r="I304" s="4">
        <v>977</v>
      </c>
      <c r="J304" s="4">
        <v>0</v>
      </c>
      <c r="K304" s="4">
        <v>250</v>
      </c>
      <c r="L304" s="80">
        <v>0</v>
      </c>
      <c r="M304" s="5">
        <f t="shared" si="4"/>
        <v>3830</v>
      </c>
      <c r="N304" s="3" t="s">
        <v>19</v>
      </c>
      <c r="O304" s="148" t="s">
        <v>19</v>
      </c>
    </row>
    <row r="305" spans="1:15" s="2" customFormat="1" ht="31.5" customHeight="1">
      <c r="A305" s="3">
        <v>295</v>
      </c>
      <c r="B305" s="78" t="s">
        <v>16</v>
      </c>
      <c r="C305" s="3" t="s">
        <v>325</v>
      </c>
      <c r="D305" s="3" t="s">
        <v>64</v>
      </c>
      <c r="E305" s="4">
        <v>1168</v>
      </c>
      <c r="F305" s="4">
        <v>0</v>
      </c>
      <c r="G305" s="4">
        <v>50</v>
      </c>
      <c r="H305" s="4">
        <v>1400</v>
      </c>
      <c r="I305" s="4">
        <v>977</v>
      </c>
      <c r="J305" s="4">
        <v>0</v>
      </c>
      <c r="K305" s="4">
        <v>250</v>
      </c>
      <c r="L305" s="4">
        <v>0</v>
      </c>
      <c r="M305" s="5">
        <f t="shared" si="4"/>
        <v>3845</v>
      </c>
      <c r="N305" s="3"/>
      <c r="O305" s="148"/>
    </row>
    <row r="306" spans="1:15" s="2" customFormat="1" ht="31.5" customHeight="1">
      <c r="A306" s="3">
        <v>296</v>
      </c>
      <c r="B306" s="78" t="s">
        <v>16</v>
      </c>
      <c r="C306" s="3" t="s">
        <v>326</v>
      </c>
      <c r="D306" s="3" t="s">
        <v>64</v>
      </c>
      <c r="E306" s="4">
        <v>1168</v>
      </c>
      <c r="F306" s="4">
        <v>0</v>
      </c>
      <c r="G306" s="4">
        <v>75</v>
      </c>
      <c r="H306" s="4">
        <v>1400</v>
      </c>
      <c r="I306" s="4">
        <v>977</v>
      </c>
      <c r="J306" s="4">
        <v>0</v>
      </c>
      <c r="K306" s="4">
        <v>250</v>
      </c>
      <c r="L306" s="80">
        <v>0</v>
      </c>
      <c r="M306" s="5">
        <f t="shared" si="4"/>
        <v>3870</v>
      </c>
      <c r="N306" s="3" t="s">
        <v>19</v>
      </c>
      <c r="O306" s="148" t="s">
        <v>19</v>
      </c>
    </row>
    <row r="307" spans="1:15" s="2" customFormat="1" ht="31.5" customHeight="1">
      <c r="A307" s="3">
        <v>297</v>
      </c>
      <c r="B307" s="78" t="s">
        <v>16</v>
      </c>
      <c r="C307" s="3" t="s">
        <v>327</v>
      </c>
      <c r="D307" s="3" t="s">
        <v>64</v>
      </c>
      <c r="E307" s="4">
        <v>1168</v>
      </c>
      <c r="F307" s="4">
        <v>0</v>
      </c>
      <c r="G307" s="4">
        <v>35</v>
      </c>
      <c r="H307" s="4">
        <v>1400</v>
      </c>
      <c r="I307" s="4">
        <v>977</v>
      </c>
      <c r="J307" s="4">
        <v>0</v>
      </c>
      <c r="K307" s="4">
        <v>250</v>
      </c>
      <c r="L307" s="80">
        <v>0</v>
      </c>
      <c r="M307" s="5">
        <f t="shared" si="4"/>
        <v>3830</v>
      </c>
      <c r="N307" s="3" t="s">
        <v>19</v>
      </c>
      <c r="O307" s="148" t="s">
        <v>19</v>
      </c>
    </row>
    <row r="308" spans="1:15" s="2" customFormat="1" ht="31.5" customHeight="1">
      <c r="A308" s="3">
        <v>298</v>
      </c>
      <c r="B308" s="78" t="s">
        <v>16</v>
      </c>
      <c r="C308" s="3" t="s">
        <v>328</v>
      </c>
      <c r="D308" s="3" t="s">
        <v>64</v>
      </c>
      <c r="E308" s="4">
        <v>1168</v>
      </c>
      <c r="F308" s="4">
        <v>0</v>
      </c>
      <c r="G308" s="4">
        <v>35</v>
      </c>
      <c r="H308" s="4">
        <v>1400</v>
      </c>
      <c r="I308" s="4">
        <v>977</v>
      </c>
      <c r="J308" s="4">
        <v>0</v>
      </c>
      <c r="K308" s="4">
        <v>250</v>
      </c>
      <c r="L308" s="80">
        <v>0</v>
      </c>
      <c r="M308" s="5">
        <f t="shared" si="4"/>
        <v>3830</v>
      </c>
      <c r="N308" s="3" t="s">
        <v>19</v>
      </c>
      <c r="O308" s="148" t="s">
        <v>19</v>
      </c>
    </row>
    <row r="309" spans="1:15" s="2" customFormat="1" ht="31.5" customHeight="1">
      <c r="A309" s="3">
        <v>299</v>
      </c>
      <c r="B309" s="78" t="s">
        <v>16</v>
      </c>
      <c r="C309" s="3" t="s">
        <v>329</v>
      </c>
      <c r="D309" s="3" t="s">
        <v>50</v>
      </c>
      <c r="E309" s="4">
        <v>3757</v>
      </c>
      <c r="F309" s="4">
        <v>0</v>
      </c>
      <c r="G309" s="4">
        <v>0</v>
      </c>
      <c r="H309" s="4">
        <v>3000</v>
      </c>
      <c r="I309" s="4"/>
      <c r="J309" s="4">
        <v>0</v>
      </c>
      <c r="K309" s="4">
        <v>250</v>
      </c>
      <c r="L309" s="80"/>
      <c r="M309" s="5">
        <f t="shared" si="4"/>
        <v>7007</v>
      </c>
      <c r="N309" s="3" t="s">
        <v>19</v>
      </c>
      <c r="O309" s="148" t="s">
        <v>19</v>
      </c>
    </row>
    <row r="310" spans="1:15" s="2" customFormat="1" ht="31.5" customHeight="1">
      <c r="A310" s="3">
        <v>300</v>
      </c>
      <c r="B310" s="78" t="s">
        <v>16</v>
      </c>
      <c r="C310" s="3" t="s">
        <v>330</v>
      </c>
      <c r="D310" s="3" t="s">
        <v>64</v>
      </c>
      <c r="E310" s="4">
        <v>1168</v>
      </c>
      <c r="F310" s="4">
        <v>0</v>
      </c>
      <c r="G310" s="4">
        <v>35</v>
      </c>
      <c r="H310" s="4">
        <v>1400</v>
      </c>
      <c r="I310" s="4">
        <v>977</v>
      </c>
      <c r="J310" s="4">
        <v>0</v>
      </c>
      <c r="K310" s="4">
        <v>250</v>
      </c>
      <c r="L310" s="80">
        <v>0</v>
      </c>
      <c r="M310" s="5">
        <f t="shared" si="4"/>
        <v>3830</v>
      </c>
      <c r="N310" s="3" t="s">
        <v>19</v>
      </c>
      <c r="O310" s="148" t="s">
        <v>19</v>
      </c>
    </row>
    <row r="311" spans="1:15" s="2" customFormat="1" ht="31.5" customHeight="1">
      <c r="A311" s="3">
        <v>301</v>
      </c>
      <c r="B311" s="78" t="s">
        <v>16</v>
      </c>
      <c r="C311" s="3" t="s">
        <v>331</v>
      </c>
      <c r="D311" s="3" t="s">
        <v>64</v>
      </c>
      <c r="E311" s="4">
        <v>1168</v>
      </c>
      <c r="F311" s="4">
        <v>0</v>
      </c>
      <c r="G311" s="4">
        <v>0</v>
      </c>
      <c r="H311" s="4">
        <v>1400</v>
      </c>
      <c r="I311" s="4">
        <v>977</v>
      </c>
      <c r="J311" s="4">
        <v>0</v>
      </c>
      <c r="K311" s="4">
        <v>250</v>
      </c>
      <c r="L311" s="80">
        <v>0</v>
      </c>
      <c r="M311" s="5">
        <f t="shared" si="4"/>
        <v>3795</v>
      </c>
      <c r="N311" s="3" t="s">
        <v>19</v>
      </c>
      <c r="O311" s="148" t="s">
        <v>19</v>
      </c>
    </row>
    <row r="312" spans="1:15" s="2" customFormat="1" ht="31.5" customHeight="1">
      <c r="A312" s="3">
        <v>302</v>
      </c>
      <c r="B312" s="78" t="s">
        <v>16</v>
      </c>
      <c r="C312" s="3" t="s">
        <v>332</v>
      </c>
      <c r="D312" s="3" t="s">
        <v>64</v>
      </c>
      <c r="E312" s="4">
        <v>1168</v>
      </c>
      <c r="F312" s="4">
        <v>0</v>
      </c>
      <c r="G312" s="4">
        <v>0</v>
      </c>
      <c r="H312" s="4">
        <v>1400</v>
      </c>
      <c r="I312" s="4">
        <v>977</v>
      </c>
      <c r="J312" s="4">
        <v>0</v>
      </c>
      <c r="K312" s="4">
        <v>250</v>
      </c>
      <c r="L312" s="80">
        <v>0</v>
      </c>
      <c r="M312" s="5">
        <f t="shared" si="4"/>
        <v>3795</v>
      </c>
      <c r="N312" s="3" t="s">
        <v>19</v>
      </c>
      <c r="O312" s="148" t="s">
        <v>19</v>
      </c>
    </row>
    <row r="313" spans="1:15" s="2" customFormat="1" ht="31.5" customHeight="1">
      <c r="A313" s="3">
        <v>303</v>
      </c>
      <c r="B313" s="78" t="s">
        <v>16</v>
      </c>
      <c r="C313" s="3" t="s">
        <v>333</v>
      </c>
      <c r="D313" s="3" t="s">
        <v>64</v>
      </c>
      <c r="E313" s="4">
        <v>1168</v>
      </c>
      <c r="F313" s="4">
        <v>0</v>
      </c>
      <c r="G313" s="4">
        <v>0</v>
      </c>
      <c r="H313" s="4">
        <v>1400</v>
      </c>
      <c r="I313" s="4">
        <v>977</v>
      </c>
      <c r="J313" s="4">
        <v>0</v>
      </c>
      <c r="K313" s="4">
        <v>250</v>
      </c>
      <c r="L313" s="80">
        <v>0</v>
      </c>
      <c r="M313" s="5">
        <f t="shared" si="4"/>
        <v>3795</v>
      </c>
      <c r="N313" s="3" t="s">
        <v>19</v>
      </c>
      <c r="O313" s="148" t="s">
        <v>19</v>
      </c>
    </row>
    <row r="314" spans="1:15" s="2" customFormat="1" ht="31.5" customHeight="1">
      <c r="A314" s="3">
        <v>304</v>
      </c>
      <c r="B314" s="78" t="s">
        <v>16</v>
      </c>
      <c r="C314" s="3" t="s">
        <v>334</v>
      </c>
      <c r="D314" s="3" t="s">
        <v>64</v>
      </c>
      <c r="E314" s="4">
        <v>1168</v>
      </c>
      <c r="F314" s="4">
        <v>0</v>
      </c>
      <c r="G314" s="4">
        <v>75</v>
      </c>
      <c r="H314" s="4">
        <v>1400</v>
      </c>
      <c r="I314" s="4">
        <v>977</v>
      </c>
      <c r="J314" s="4">
        <v>0</v>
      </c>
      <c r="K314" s="4">
        <v>250</v>
      </c>
      <c r="L314" s="80">
        <v>0</v>
      </c>
      <c r="M314" s="5">
        <f t="shared" si="4"/>
        <v>3870</v>
      </c>
      <c r="N314" s="3" t="s">
        <v>19</v>
      </c>
      <c r="O314" s="148" t="s">
        <v>19</v>
      </c>
    </row>
    <row r="315" spans="1:15" s="2" customFormat="1" ht="31.5" customHeight="1">
      <c r="A315" s="3">
        <v>305</v>
      </c>
      <c r="B315" s="78" t="s">
        <v>16</v>
      </c>
      <c r="C315" s="3" t="s">
        <v>335</v>
      </c>
      <c r="D315" s="3" t="s">
        <v>64</v>
      </c>
      <c r="E315" s="4">
        <v>1168</v>
      </c>
      <c r="F315" s="4">
        <v>0</v>
      </c>
      <c r="G315" s="4">
        <v>35</v>
      </c>
      <c r="H315" s="4">
        <v>1400</v>
      </c>
      <c r="I315" s="4">
        <v>977</v>
      </c>
      <c r="J315" s="4">
        <v>0</v>
      </c>
      <c r="K315" s="4">
        <v>250</v>
      </c>
      <c r="L315" s="80">
        <v>0</v>
      </c>
      <c r="M315" s="5">
        <f t="shared" si="4"/>
        <v>3830</v>
      </c>
      <c r="N315" s="3" t="s">
        <v>19</v>
      </c>
      <c r="O315" s="148" t="s">
        <v>19</v>
      </c>
    </row>
    <row r="316" spans="1:15" s="2" customFormat="1" ht="31.5" customHeight="1">
      <c r="A316" s="3">
        <v>306</v>
      </c>
      <c r="B316" s="78" t="s">
        <v>16</v>
      </c>
      <c r="C316" s="3" t="s">
        <v>336</v>
      </c>
      <c r="D316" s="3" t="s">
        <v>64</v>
      </c>
      <c r="E316" s="4">
        <v>1168</v>
      </c>
      <c r="F316" s="4">
        <v>0</v>
      </c>
      <c r="G316" s="4">
        <v>35</v>
      </c>
      <c r="H316" s="4">
        <v>1400</v>
      </c>
      <c r="I316" s="4">
        <v>977</v>
      </c>
      <c r="J316" s="4">
        <v>0</v>
      </c>
      <c r="K316" s="4">
        <v>250</v>
      </c>
      <c r="L316" s="80">
        <v>0</v>
      </c>
      <c r="M316" s="5">
        <f t="shared" si="4"/>
        <v>3830</v>
      </c>
      <c r="N316" s="3" t="s">
        <v>19</v>
      </c>
      <c r="O316" s="148" t="s">
        <v>19</v>
      </c>
    </row>
    <row r="317" spans="1:15" s="2" customFormat="1" ht="31.5" customHeight="1">
      <c r="A317" s="3">
        <v>307</v>
      </c>
      <c r="B317" s="78" t="s">
        <v>16</v>
      </c>
      <c r="C317" s="3" t="s">
        <v>337</v>
      </c>
      <c r="D317" s="3" t="s">
        <v>64</v>
      </c>
      <c r="E317" s="4">
        <v>1168</v>
      </c>
      <c r="F317" s="4">
        <v>0</v>
      </c>
      <c r="G317" s="4">
        <v>0</v>
      </c>
      <c r="H317" s="4">
        <v>1400</v>
      </c>
      <c r="I317" s="4">
        <v>977</v>
      </c>
      <c r="J317" s="4">
        <v>0</v>
      </c>
      <c r="K317" s="4">
        <v>250</v>
      </c>
      <c r="L317" s="80">
        <v>0</v>
      </c>
      <c r="M317" s="5">
        <f t="shared" si="4"/>
        <v>3795</v>
      </c>
      <c r="N317" s="3" t="s">
        <v>19</v>
      </c>
      <c r="O317" s="148" t="s">
        <v>19</v>
      </c>
    </row>
    <row r="318" spans="1:15" s="2" customFormat="1" ht="31.5" customHeight="1">
      <c r="A318" s="3">
        <v>308</v>
      </c>
      <c r="B318" s="78" t="s">
        <v>16</v>
      </c>
      <c r="C318" s="3" t="s">
        <v>338</v>
      </c>
      <c r="D318" s="3" t="s">
        <v>64</v>
      </c>
      <c r="E318" s="4">
        <v>1168</v>
      </c>
      <c r="F318" s="4">
        <v>0</v>
      </c>
      <c r="G318" s="4">
        <v>0</v>
      </c>
      <c r="H318" s="4">
        <v>1400</v>
      </c>
      <c r="I318" s="4">
        <v>977</v>
      </c>
      <c r="J318" s="4">
        <v>0</v>
      </c>
      <c r="K318" s="4">
        <v>250</v>
      </c>
      <c r="L318" s="80">
        <v>0</v>
      </c>
      <c r="M318" s="5">
        <f t="shared" ref="M318:M348" si="5">SUM(E318:L318)</f>
        <v>3795</v>
      </c>
      <c r="N318" s="3" t="s">
        <v>19</v>
      </c>
      <c r="O318" s="148" t="s">
        <v>19</v>
      </c>
    </row>
    <row r="319" spans="1:15" s="2" customFormat="1" ht="31.5" customHeight="1">
      <c r="A319" s="3">
        <v>309</v>
      </c>
      <c r="B319" s="78" t="s">
        <v>16</v>
      </c>
      <c r="C319" s="3" t="s">
        <v>339</v>
      </c>
      <c r="D319" s="3" t="s">
        <v>64</v>
      </c>
      <c r="E319" s="4">
        <v>1168</v>
      </c>
      <c r="F319" s="4">
        <v>0</v>
      </c>
      <c r="G319" s="4">
        <v>35</v>
      </c>
      <c r="H319" s="4">
        <v>1400</v>
      </c>
      <c r="I319" s="4">
        <v>977</v>
      </c>
      <c r="J319" s="4">
        <v>0</v>
      </c>
      <c r="K319" s="4">
        <v>250</v>
      </c>
      <c r="L319" s="80">
        <v>0</v>
      </c>
      <c r="M319" s="5">
        <f t="shared" si="5"/>
        <v>3830</v>
      </c>
      <c r="N319" s="3" t="s">
        <v>19</v>
      </c>
      <c r="O319" s="148" t="s">
        <v>19</v>
      </c>
    </row>
    <row r="320" spans="1:15" s="2" customFormat="1" ht="31.5" customHeight="1">
      <c r="A320" s="3">
        <v>310</v>
      </c>
      <c r="B320" s="78" t="s">
        <v>16</v>
      </c>
      <c r="C320" s="3" t="s">
        <v>340</v>
      </c>
      <c r="D320" s="3" t="s">
        <v>64</v>
      </c>
      <c r="E320" s="4">
        <v>1168</v>
      </c>
      <c r="F320" s="4">
        <v>0</v>
      </c>
      <c r="G320" s="4">
        <v>35</v>
      </c>
      <c r="H320" s="4">
        <v>1400</v>
      </c>
      <c r="I320" s="4">
        <v>977</v>
      </c>
      <c r="J320" s="4">
        <v>0</v>
      </c>
      <c r="K320" s="4">
        <v>250</v>
      </c>
      <c r="L320" s="80">
        <v>0</v>
      </c>
      <c r="M320" s="5">
        <f t="shared" si="5"/>
        <v>3830</v>
      </c>
      <c r="N320" s="3" t="s">
        <v>19</v>
      </c>
      <c r="O320" s="148" t="s">
        <v>19</v>
      </c>
    </row>
    <row r="321" spans="1:15" s="2" customFormat="1" ht="31.5" customHeight="1">
      <c r="A321" s="3">
        <v>311</v>
      </c>
      <c r="B321" s="78" t="s">
        <v>16</v>
      </c>
      <c r="C321" s="3" t="s">
        <v>341</v>
      </c>
      <c r="D321" s="3" t="s">
        <v>64</v>
      </c>
      <c r="E321" s="4">
        <v>1168</v>
      </c>
      <c r="F321" s="4">
        <v>0</v>
      </c>
      <c r="G321" s="4">
        <v>0</v>
      </c>
      <c r="H321" s="4">
        <v>1400</v>
      </c>
      <c r="I321" s="4">
        <v>977</v>
      </c>
      <c r="J321" s="4">
        <v>0</v>
      </c>
      <c r="K321" s="4">
        <v>250</v>
      </c>
      <c r="L321" s="80">
        <v>0</v>
      </c>
      <c r="M321" s="5">
        <f t="shared" si="5"/>
        <v>3795</v>
      </c>
      <c r="N321" s="3" t="s">
        <v>19</v>
      </c>
      <c r="O321" s="148" t="s">
        <v>19</v>
      </c>
    </row>
    <row r="322" spans="1:15" s="2" customFormat="1" ht="31.5" customHeight="1">
      <c r="A322" s="3">
        <v>312</v>
      </c>
      <c r="B322" s="78" t="s">
        <v>16</v>
      </c>
      <c r="C322" s="3" t="s">
        <v>342</v>
      </c>
      <c r="D322" s="3" t="s">
        <v>64</v>
      </c>
      <c r="E322" s="4">
        <v>1168</v>
      </c>
      <c r="F322" s="4">
        <v>0</v>
      </c>
      <c r="G322" s="4">
        <v>0</v>
      </c>
      <c r="H322" s="4">
        <v>1400</v>
      </c>
      <c r="I322" s="4">
        <v>977</v>
      </c>
      <c r="J322" s="4">
        <v>0</v>
      </c>
      <c r="K322" s="4">
        <v>250</v>
      </c>
      <c r="L322" s="80">
        <v>0</v>
      </c>
      <c r="M322" s="5">
        <f t="shared" si="5"/>
        <v>3795</v>
      </c>
      <c r="N322" s="3" t="s">
        <v>19</v>
      </c>
      <c r="O322" s="148" t="s">
        <v>19</v>
      </c>
    </row>
    <row r="323" spans="1:15" s="2" customFormat="1" ht="31.5" customHeight="1">
      <c r="A323" s="3">
        <v>313</v>
      </c>
      <c r="B323" s="78" t="s">
        <v>16</v>
      </c>
      <c r="C323" s="3" t="s">
        <v>343</v>
      </c>
      <c r="D323" s="3" t="s">
        <v>64</v>
      </c>
      <c r="E323" s="4">
        <v>1168</v>
      </c>
      <c r="F323" s="4">
        <v>0</v>
      </c>
      <c r="G323" s="4">
        <v>35</v>
      </c>
      <c r="H323" s="4">
        <v>1400</v>
      </c>
      <c r="I323" s="4">
        <v>977</v>
      </c>
      <c r="J323" s="4">
        <v>0</v>
      </c>
      <c r="K323" s="4">
        <v>250</v>
      </c>
      <c r="L323" s="80">
        <v>0</v>
      </c>
      <c r="M323" s="5">
        <f t="shared" si="5"/>
        <v>3830</v>
      </c>
      <c r="N323" s="3" t="s">
        <v>19</v>
      </c>
      <c r="O323" s="148" t="s">
        <v>19</v>
      </c>
    </row>
    <row r="324" spans="1:15" s="2" customFormat="1" ht="31.5" customHeight="1">
      <c r="A324" s="3">
        <v>314</v>
      </c>
      <c r="B324" s="78" t="s">
        <v>16</v>
      </c>
      <c r="C324" s="3" t="s">
        <v>344</v>
      </c>
      <c r="D324" s="3" t="s">
        <v>64</v>
      </c>
      <c r="E324" s="4">
        <v>1168</v>
      </c>
      <c r="F324" s="4">
        <v>0</v>
      </c>
      <c r="G324" s="4">
        <v>0</v>
      </c>
      <c r="H324" s="4">
        <v>1400</v>
      </c>
      <c r="I324" s="4">
        <v>977</v>
      </c>
      <c r="J324" s="4">
        <v>0</v>
      </c>
      <c r="K324" s="4">
        <v>250</v>
      </c>
      <c r="L324" s="80">
        <v>0</v>
      </c>
      <c r="M324" s="5">
        <f t="shared" si="5"/>
        <v>3795</v>
      </c>
      <c r="N324" s="3" t="s">
        <v>19</v>
      </c>
      <c r="O324" s="148" t="s">
        <v>19</v>
      </c>
    </row>
    <row r="325" spans="1:15" s="2" customFormat="1" ht="31.5" customHeight="1">
      <c r="A325" s="3">
        <v>315</v>
      </c>
      <c r="B325" s="78" t="s">
        <v>16</v>
      </c>
      <c r="C325" s="3" t="s">
        <v>345</v>
      </c>
      <c r="D325" s="3" t="s">
        <v>64</v>
      </c>
      <c r="E325" s="4">
        <v>1168</v>
      </c>
      <c r="F325" s="4">
        <v>0</v>
      </c>
      <c r="G325" s="4">
        <v>35</v>
      </c>
      <c r="H325" s="4">
        <v>1400</v>
      </c>
      <c r="I325" s="4">
        <v>977</v>
      </c>
      <c r="J325" s="4">
        <v>0</v>
      </c>
      <c r="K325" s="4">
        <v>250</v>
      </c>
      <c r="L325" s="80">
        <v>0</v>
      </c>
      <c r="M325" s="5">
        <f t="shared" si="5"/>
        <v>3830</v>
      </c>
      <c r="N325" s="3" t="s">
        <v>19</v>
      </c>
      <c r="O325" s="148" t="s">
        <v>19</v>
      </c>
    </row>
    <row r="326" spans="1:15" s="2" customFormat="1" ht="31.5" customHeight="1">
      <c r="A326" s="3">
        <v>316</v>
      </c>
      <c r="B326" s="78" t="s">
        <v>16</v>
      </c>
      <c r="C326" s="3" t="s">
        <v>346</v>
      </c>
      <c r="D326" s="3" t="s">
        <v>64</v>
      </c>
      <c r="E326" s="4">
        <v>1168</v>
      </c>
      <c r="F326" s="4">
        <v>0</v>
      </c>
      <c r="G326" s="4">
        <v>0</v>
      </c>
      <c r="H326" s="4">
        <v>1400</v>
      </c>
      <c r="I326" s="4">
        <v>977</v>
      </c>
      <c r="J326" s="4">
        <v>0</v>
      </c>
      <c r="K326" s="4">
        <v>250</v>
      </c>
      <c r="L326" s="80">
        <v>0</v>
      </c>
      <c r="M326" s="5">
        <f t="shared" si="5"/>
        <v>3795</v>
      </c>
      <c r="N326" s="3" t="s">
        <v>19</v>
      </c>
      <c r="O326" s="148" t="s">
        <v>19</v>
      </c>
    </row>
    <row r="327" spans="1:15" s="2" customFormat="1" ht="31.5" customHeight="1">
      <c r="A327" s="3">
        <v>317</v>
      </c>
      <c r="B327" s="78" t="s">
        <v>16</v>
      </c>
      <c r="C327" s="3" t="s">
        <v>347</v>
      </c>
      <c r="D327" s="3" t="s">
        <v>64</v>
      </c>
      <c r="E327" s="4">
        <v>1168</v>
      </c>
      <c r="F327" s="4">
        <v>0</v>
      </c>
      <c r="G327" s="4">
        <v>0</v>
      </c>
      <c r="H327" s="4">
        <v>1400</v>
      </c>
      <c r="I327" s="4">
        <v>977</v>
      </c>
      <c r="J327" s="4">
        <v>0</v>
      </c>
      <c r="K327" s="4">
        <v>250</v>
      </c>
      <c r="L327" s="80">
        <v>0</v>
      </c>
      <c r="M327" s="5">
        <f t="shared" si="5"/>
        <v>3795</v>
      </c>
      <c r="N327" s="3" t="s">
        <v>19</v>
      </c>
      <c r="O327" s="148" t="s">
        <v>19</v>
      </c>
    </row>
    <row r="328" spans="1:15" s="1" customFormat="1" ht="33.75" customHeight="1">
      <c r="A328" s="3">
        <v>318</v>
      </c>
      <c r="B328" s="78" t="s">
        <v>16</v>
      </c>
      <c r="C328" s="3" t="s">
        <v>348</v>
      </c>
      <c r="D328" s="3" t="s">
        <v>64</v>
      </c>
      <c r="E328" s="4">
        <v>1168</v>
      </c>
      <c r="F328" s="4">
        <v>0</v>
      </c>
      <c r="G328" s="4">
        <v>35</v>
      </c>
      <c r="H328" s="4">
        <v>1400</v>
      </c>
      <c r="I328" s="4">
        <v>977</v>
      </c>
      <c r="J328" s="4">
        <v>0</v>
      </c>
      <c r="K328" s="4">
        <v>250</v>
      </c>
      <c r="L328" s="80">
        <v>0</v>
      </c>
      <c r="M328" s="5">
        <f t="shared" si="5"/>
        <v>3830</v>
      </c>
      <c r="N328" s="3" t="s">
        <v>19</v>
      </c>
      <c r="O328" s="148" t="s">
        <v>19</v>
      </c>
    </row>
    <row r="329" spans="1:15" s="1" customFormat="1" ht="33.75" customHeight="1">
      <c r="A329" s="3">
        <v>319</v>
      </c>
      <c r="B329" s="78" t="s">
        <v>16</v>
      </c>
      <c r="C329" s="3" t="s">
        <v>349</v>
      </c>
      <c r="D329" s="3" t="s">
        <v>39</v>
      </c>
      <c r="E329" s="4">
        <v>2441</v>
      </c>
      <c r="F329" s="4">
        <v>0</v>
      </c>
      <c r="G329" s="4">
        <v>75</v>
      </c>
      <c r="H329" s="4">
        <v>2400</v>
      </c>
      <c r="I329" s="4"/>
      <c r="J329" s="4">
        <v>0</v>
      </c>
      <c r="K329" s="4">
        <v>250</v>
      </c>
      <c r="L329" s="80">
        <v>0</v>
      </c>
      <c r="M329" s="5">
        <f t="shared" si="5"/>
        <v>5166</v>
      </c>
      <c r="N329" s="3" t="s">
        <v>19</v>
      </c>
      <c r="O329" s="148" t="s">
        <v>19</v>
      </c>
    </row>
    <row r="330" spans="1:15" s="2" customFormat="1" ht="31.5" customHeight="1">
      <c r="A330" s="3">
        <v>320</v>
      </c>
      <c r="B330" s="78" t="s">
        <v>16</v>
      </c>
      <c r="C330" s="3" t="s">
        <v>350</v>
      </c>
      <c r="D330" s="3" t="s">
        <v>64</v>
      </c>
      <c r="E330" s="4">
        <v>1168</v>
      </c>
      <c r="F330" s="4">
        <v>0</v>
      </c>
      <c r="G330" s="4">
        <v>35</v>
      </c>
      <c r="H330" s="4">
        <v>1400</v>
      </c>
      <c r="I330" s="4">
        <v>977</v>
      </c>
      <c r="J330" s="4">
        <v>0</v>
      </c>
      <c r="K330" s="4">
        <v>250</v>
      </c>
      <c r="L330" s="80">
        <v>0</v>
      </c>
      <c r="M330" s="5">
        <f t="shared" si="5"/>
        <v>3830</v>
      </c>
      <c r="N330" s="3" t="s">
        <v>19</v>
      </c>
      <c r="O330" s="148" t="s">
        <v>19</v>
      </c>
    </row>
    <row r="331" spans="1:15" s="2" customFormat="1" ht="31.5" customHeight="1">
      <c r="A331" s="3">
        <v>321</v>
      </c>
      <c r="B331" s="78" t="s">
        <v>16</v>
      </c>
      <c r="C331" s="3" t="s">
        <v>351</v>
      </c>
      <c r="D331" s="3" t="s">
        <v>64</v>
      </c>
      <c r="E331" s="4">
        <v>1168</v>
      </c>
      <c r="F331" s="4">
        <v>0</v>
      </c>
      <c r="G331" s="4">
        <v>35</v>
      </c>
      <c r="H331" s="4">
        <v>1400</v>
      </c>
      <c r="I331" s="4">
        <v>977</v>
      </c>
      <c r="J331" s="4">
        <v>0</v>
      </c>
      <c r="K331" s="4">
        <v>250</v>
      </c>
      <c r="L331" s="80">
        <v>0</v>
      </c>
      <c r="M331" s="5">
        <f t="shared" si="5"/>
        <v>3830</v>
      </c>
      <c r="N331" s="3" t="s">
        <v>19</v>
      </c>
      <c r="O331" s="148" t="s">
        <v>19</v>
      </c>
    </row>
    <row r="332" spans="1:15" s="1" customFormat="1" ht="33.75" customHeight="1">
      <c r="A332" s="3">
        <v>322</v>
      </c>
      <c r="B332" s="78" t="s">
        <v>16</v>
      </c>
      <c r="C332" s="3" t="s">
        <v>352</v>
      </c>
      <c r="D332" s="3" t="s">
        <v>64</v>
      </c>
      <c r="E332" s="4">
        <v>1168</v>
      </c>
      <c r="F332" s="4">
        <v>0</v>
      </c>
      <c r="G332" s="4">
        <v>50</v>
      </c>
      <c r="H332" s="4">
        <v>1400</v>
      </c>
      <c r="I332" s="4">
        <v>977</v>
      </c>
      <c r="J332" s="4">
        <v>0</v>
      </c>
      <c r="K332" s="4">
        <v>250</v>
      </c>
      <c r="L332" s="80">
        <v>0</v>
      </c>
      <c r="M332" s="5">
        <f t="shared" si="5"/>
        <v>3845</v>
      </c>
      <c r="N332" s="3" t="s">
        <v>19</v>
      </c>
      <c r="O332" s="148" t="s">
        <v>19</v>
      </c>
    </row>
    <row r="333" spans="1:15" s="1" customFormat="1" ht="33.75" customHeight="1">
      <c r="A333" s="3">
        <v>323</v>
      </c>
      <c r="B333" s="78" t="s">
        <v>16</v>
      </c>
      <c r="C333" s="81" t="s">
        <v>353</v>
      </c>
      <c r="D333" s="3" t="s">
        <v>64</v>
      </c>
      <c r="E333" s="4">
        <v>1168</v>
      </c>
      <c r="F333" s="4">
        <v>0</v>
      </c>
      <c r="G333" s="4">
        <v>50</v>
      </c>
      <c r="H333" s="4">
        <v>1400</v>
      </c>
      <c r="I333" s="4">
        <v>977</v>
      </c>
      <c r="J333" s="4">
        <v>0</v>
      </c>
      <c r="K333" s="4">
        <v>250</v>
      </c>
      <c r="L333" s="80">
        <v>0</v>
      </c>
      <c r="M333" s="5">
        <f t="shared" si="5"/>
        <v>3845</v>
      </c>
      <c r="N333" s="3"/>
      <c r="O333" s="148"/>
    </row>
    <row r="334" spans="1:15" s="2" customFormat="1" ht="31.5" customHeight="1">
      <c r="A334" s="3">
        <v>324</v>
      </c>
      <c r="B334" s="78" t="s">
        <v>16</v>
      </c>
      <c r="C334" s="3" t="s">
        <v>354</v>
      </c>
      <c r="D334" s="3" t="s">
        <v>64</v>
      </c>
      <c r="E334" s="4">
        <v>1168</v>
      </c>
      <c r="F334" s="4">
        <v>0</v>
      </c>
      <c r="G334" s="4">
        <v>50</v>
      </c>
      <c r="H334" s="4">
        <v>1400</v>
      </c>
      <c r="I334" s="4">
        <v>977</v>
      </c>
      <c r="J334" s="4">
        <v>0</v>
      </c>
      <c r="K334" s="4">
        <v>250</v>
      </c>
      <c r="L334" s="4">
        <v>0</v>
      </c>
      <c r="M334" s="5">
        <f t="shared" si="5"/>
        <v>3845</v>
      </c>
      <c r="N334" s="3" t="s">
        <v>19</v>
      </c>
      <c r="O334" s="148" t="s">
        <v>19</v>
      </c>
    </row>
    <row r="335" spans="1:15" s="2" customFormat="1" ht="31.5" customHeight="1">
      <c r="A335" s="3">
        <v>325</v>
      </c>
      <c r="B335" s="78" t="s">
        <v>16</v>
      </c>
      <c r="C335" s="3" t="s">
        <v>355</v>
      </c>
      <c r="D335" s="3" t="s">
        <v>64</v>
      </c>
      <c r="E335" s="4">
        <v>1168</v>
      </c>
      <c r="F335" s="4">
        <v>0</v>
      </c>
      <c r="G335" s="4">
        <v>50</v>
      </c>
      <c r="H335" s="4">
        <v>1400</v>
      </c>
      <c r="I335" s="4">
        <v>977</v>
      </c>
      <c r="J335" s="4">
        <v>0</v>
      </c>
      <c r="K335" s="4">
        <v>250</v>
      </c>
      <c r="L335" s="80">
        <v>0</v>
      </c>
      <c r="M335" s="5">
        <f t="shared" si="5"/>
        <v>3845</v>
      </c>
      <c r="N335" s="3" t="s">
        <v>19</v>
      </c>
      <c r="O335" s="148" t="s">
        <v>19</v>
      </c>
    </row>
    <row r="336" spans="1:15" s="2" customFormat="1" ht="31.5" customHeight="1">
      <c r="A336" s="3">
        <v>326</v>
      </c>
      <c r="B336" s="78" t="s">
        <v>16</v>
      </c>
      <c r="C336" s="3" t="s">
        <v>356</v>
      </c>
      <c r="D336" s="3" t="s">
        <v>64</v>
      </c>
      <c r="E336" s="4">
        <v>1168</v>
      </c>
      <c r="F336" s="4">
        <v>0</v>
      </c>
      <c r="G336" s="4">
        <v>35</v>
      </c>
      <c r="H336" s="4">
        <v>1400</v>
      </c>
      <c r="I336" s="4">
        <v>977</v>
      </c>
      <c r="J336" s="4">
        <v>0</v>
      </c>
      <c r="K336" s="4">
        <v>250</v>
      </c>
      <c r="L336" s="4">
        <v>0</v>
      </c>
      <c r="M336" s="5">
        <f t="shared" si="5"/>
        <v>3830</v>
      </c>
      <c r="N336" s="3" t="s">
        <v>19</v>
      </c>
      <c r="O336" s="148" t="s">
        <v>19</v>
      </c>
    </row>
    <row r="337" spans="1:15" s="2" customFormat="1" ht="31.5" customHeight="1">
      <c r="A337" s="3">
        <v>327</v>
      </c>
      <c r="B337" s="78" t="s">
        <v>16</v>
      </c>
      <c r="C337" s="3" t="s">
        <v>357</v>
      </c>
      <c r="D337" s="3" t="s">
        <v>64</v>
      </c>
      <c r="E337" s="4">
        <v>1168</v>
      </c>
      <c r="F337" s="4">
        <v>0</v>
      </c>
      <c r="G337" s="4">
        <v>35</v>
      </c>
      <c r="H337" s="4">
        <v>1400</v>
      </c>
      <c r="I337" s="4">
        <v>977</v>
      </c>
      <c r="J337" s="4">
        <v>0</v>
      </c>
      <c r="K337" s="4">
        <v>250</v>
      </c>
      <c r="L337" s="80">
        <v>0</v>
      </c>
      <c r="M337" s="5">
        <f t="shared" si="5"/>
        <v>3830</v>
      </c>
      <c r="N337" s="3" t="s">
        <v>19</v>
      </c>
      <c r="O337" s="148" t="s">
        <v>19</v>
      </c>
    </row>
    <row r="338" spans="1:15" s="2" customFormat="1" ht="31.5" customHeight="1">
      <c r="A338" s="3">
        <v>328</v>
      </c>
      <c r="B338" s="78" t="s">
        <v>16</v>
      </c>
      <c r="C338" s="3" t="s">
        <v>358</v>
      </c>
      <c r="D338" s="3" t="s">
        <v>359</v>
      </c>
      <c r="E338" s="4">
        <v>3525</v>
      </c>
      <c r="F338" s="4">
        <v>0</v>
      </c>
      <c r="G338" s="4">
        <v>0</v>
      </c>
      <c r="H338" s="4">
        <v>2000</v>
      </c>
      <c r="I338" s="80">
        <v>0</v>
      </c>
      <c r="J338" s="4">
        <v>375</v>
      </c>
      <c r="K338" s="4">
        <v>250</v>
      </c>
      <c r="L338" s="80">
        <v>0</v>
      </c>
      <c r="M338" s="5">
        <f t="shared" si="5"/>
        <v>6150</v>
      </c>
      <c r="N338" s="3" t="s">
        <v>19</v>
      </c>
      <c r="O338" s="148" t="s">
        <v>19</v>
      </c>
    </row>
    <row r="339" spans="1:15" s="1" customFormat="1" ht="33.75" customHeight="1">
      <c r="A339" s="3">
        <v>329</v>
      </c>
      <c r="B339" s="78" t="s">
        <v>16</v>
      </c>
      <c r="C339" s="81" t="s">
        <v>360</v>
      </c>
      <c r="D339" s="3" t="s">
        <v>64</v>
      </c>
      <c r="E339" s="82">
        <v>1168</v>
      </c>
      <c r="F339" s="4">
        <v>0</v>
      </c>
      <c r="G339" s="4">
        <v>50</v>
      </c>
      <c r="H339" s="4">
        <v>1400</v>
      </c>
      <c r="I339" s="4">
        <v>977</v>
      </c>
      <c r="J339" s="4">
        <v>0</v>
      </c>
      <c r="K339" s="4">
        <v>250</v>
      </c>
      <c r="L339" s="80">
        <v>0</v>
      </c>
      <c r="M339" s="5">
        <f t="shared" si="5"/>
        <v>3845</v>
      </c>
      <c r="N339" s="3" t="s">
        <v>19</v>
      </c>
      <c r="O339" s="148" t="s">
        <v>19</v>
      </c>
    </row>
    <row r="340" spans="1:15" s="1" customFormat="1" ht="33.75" customHeight="1">
      <c r="A340" s="3">
        <v>330</v>
      </c>
      <c r="B340" s="78" t="s">
        <v>16</v>
      </c>
      <c r="C340" s="81" t="s">
        <v>361</v>
      </c>
      <c r="D340" s="3" t="s">
        <v>33</v>
      </c>
      <c r="E340" s="4">
        <v>5835</v>
      </c>
      <c r="F340" s="4">
        <v>0</v>
      </c>
      <c r="G340" s="4"/>
      <c r="H340" s="4">
        <v>3800</v>
      </c>
      <c r="I340" s="4"/>
      <c r="J340" s="4">
        <v>375</v>
      </c>
      <c r="K340" s="4">
        <v>250</v>
      </c>
      <c r="L340" s="80"/>
      <c r="M340" s="5">
        <f t="shared" si="5"/>
        <v>10260</v>
      </c>
      <c r="N340" s="3" t="s">
        <v>19</v>
      </c>
      <c r="O340" s="148" t="s">
        <v>19</v>
      </c>
    </row>
    <row r="341" spans="1:15" s="1" customFormat="1" ht="33.75" customHeight="1">
      <c r="A341" s="3">
        <v>331</v>
      </c>
      <c r="B341" s="78" t="s">
        <v>16</v>
      </c>
      <c r="C341" s="81" t="s">
        <v>362</v>
      </c>
      <c r="D341" s="3" t="s">
        <v>50</v>
      </c>
      <c r="E341" s="82">
        <v>3757</v>
      </c>
      <c r="F341" s="4">
        <v>3000</v>
      </c>
      <c r="G341" s="4">
        <v>0</v>
      </c>
      <c r="H341" s="80">
        <v>0</v>
      </c>
      <c r="I341" s="80">
        <v>0</v>
      </c>
      <c r="J341" s="80">
        <v>0</v>
      </c>
      <c r="K341" s="4">
        <v>250</v>
      </c>
      <c r="L341" s="80">
        <v>0</v>
      </c>
      <c r="M341" s="5">
        <f t="shared" si="5"/>
        <v>7007</v>
      </c>
      <c r="N341" s="3" t="s">
        <v>19</v>
      </c>
      <c r="O341" s="148"/>
    </row>
    <row r="342" spans="1:15" s="1" customFormat="1" ht="33.75" customHeight="1">
      <c r="A342" s="3">
        <v>332</v>
      </c>
      <c r="B342" s="78" t="s">
        <v>16</v>
      </c>
      <c r="C342" s="3" t="s">
        <v>363</v>
      </c>
      <c r="D342" s="3" t="s">
        <v>64</v>
      </c>
      <c r="E342" s="82">
        <v>1168</v>
      </c>
      <c r="F342" s="4">
        <v>0</v>
      </c>
      <c r="G342" s="4">
        <v>50</v>
      </c>
      <c r="H342" s="4">
        <v>1400</v>
      </c>
      <c r="I342" s="4">
        <v>977</v>
      </c>
      <c r="J342" s="4">
        <v>0</v>
      </c>
      <c r="K342" s="4">
        <v>250</v>
      </c>
      <c r="L342" s="80">
        <v>0</v>
      </c>
      <c r="M342" s="5">
        <f t="shared" si="5"/>
        <v>3845</v>
      </c>
      <c r="N342" s="3" t="s">
        <v>19</v>
      </c>
      <c r="O342" s="148" t="s">
        <v>19</v>
      </c>
    </row>
    <row r="343" spans="1:15" s="1" customFormat="1" ht="33.75" customHeight="1">
      <c r="A343" s="3">
        <v>333</v>
      </c>
      <c r="B343" s="78" t="s">
        <v>16</v>
      </c>
      <c r="C343" s="53" t="s">
        <v>364</v>
      </c>
      <c r="D343" s="3" t="s">
        <v>64</v>
      </c>
      <c r="E343" s="4">
        <v>1168</v>
      </c>
      <c r="F343" s="4">
        <v>0</v>
      </c>
      <c r="G343" s="4"/>
      <c r="H343" s="4">
        <v>1400</v>
      </c>
      <c r="I343" s="4">
        <v>977</v>
      </c>
      <c r="J343" s="4">
        <v>0</v>
      </c>
      <c r="K343" s="4">
        <v>250</v>
      </c>
      <c r="L343" s="80">
        <v>0</v>
      </c>
      <c r="M343" s="5">
        <f t="shared" si="5"/>
        <v>3795</v>
      </c>
      <c r="N343" s="3" t="s">
        <v>19</v>
      </c>
      <c r="O343" s="148" t="s">
        <v>19</v>
      </c>
    </row>
    <row r="344" spans="1:15" s="2" customFormat="1" ht="31.5" customHeight="1">
      <c r="A344" s="3">
        <v>334</v>
      </c>
      <c r="B344" s="78" t="s">
        <v>16</v>
      </c>
      <c r="C344" s="81" t="s">
        <v>365</v>
      </c>
      <c r="D344" s="3" t="s">
        <v>64</v>
      </c>
      <c r="E344" s="82">
        <v>1168</v>
      </c>
      <c r="F344" s="4">
        <v>0</v>
      </c>
      <c r="G344" s="4"/>
      <c r="H344" s="4">
        <v>1400</v>
      </c>
      <c r="I344" s="4">
        <v>977</v>
      </c>
      <c r="J344" s="4"/>
      <c r="K344" s="4">
        <v>250</v>
      </c>
      <c r="L344" s="80"/>
      <c r="M344" s="5">
        <f t="shared" si="5"/>
        <v>3795</v>
      </c>
      <c r="N344" s="3" t="s">
        <v>19</v>
      </c>
      <c r="O344" s="148" t="s">
        <v>19</v>
      </c>
    </row>
    <row r="345" spans="1:15" s="2" customFormat="1" ht="31.5" customHeight="1">
      <c r="A345" s="3">
        <v>335</v>
      </c>
      <c r="B345" s="78" t="s">
        <v>16</v>
      </c>
      <c r="C345" s="81" t="s">
        <v>366</v>
      </c>
      <c r="D345" s="3" t="s">
        <v>64</v>
      </c>
      <c r="E345" s="4">
        <v>1168</v>
      </c>
      <c r="F345" s="4">
        <v>0</v>
      </c>
      <c r="G345" s="4">
        <v>35</v>
      </c>
      <c r="H345" s="4">
        <v>1400</v>
      </c>
      <c r="I345" s="4">
        <v>977</v>
      </c>
      <c r="J345" s="4">
        <v>0</v>
      </c>
      <c r="K345" s="4">
        <v>250</v>
      </c>
      <c r="L345" s="80">
        <v>0</v>
      </c>
      <c r="M345" s="5">
        <f t="shared" si="5"/>
        <v>3830</v>
      </c>
      <c r="N345" s="3" t="s">
        <v>19</v>
      </c>
      <c r="O345" s="148" t="s">
        <v>19</v>
      </c>
    </row>
    <row r="346" spans="1:15" s="2" customFormat="1" ht="31.5" customHeight="1">
      <c r="A346" s="3">
        <v>336</v>
      </c>
      <c r="B346" s="78" t="s">
        <v>16</v>
      </c>
      <c r="C346" s="3" t="s">
        <v>367</v>
      </c>
      <c r="D346" s="3" t="s">
        <v>64</v>
      </c>
      <c r="E346" s="82">
        <v>1168</v>
      </c>
      <c r="F346" s="4">
        <v>0</v>
      </c>
      <c r="G346" s="4">
        <v>35</v>
      </c>
      <c r="H346" s="4">
        <v>1400</v>
      </c>
      <c r="I346" s="4">
        <v>977</v>
      </c>
      <c r="J346" s="4">
        <v>0</v>
      </c>
      <c r="K346" s="4">
        <v>250</v>
      </c>
      <c r="L346" s="80">
        <v>0</v>
      </c>
      <c r="M346" s="5">
        <f t="shared" si="5"/>
        <v>3830</v>
      </c>
      <c r="N346" s="3" t="s">
        <v>19</v>
      </c>
      <c r="O346" s="148" t="s">
        <v>19</v>
      </c>
    </row>
    <row r="347" spans="1:15" s="2" customFormat="1" ht="31.5" customHeight="1">
      <c r="A347" s="3">
        <v>337</v>
      </c>
      <c r="B347" s="78" t="s">
        <v>16</v>
      </c>
      <c r="C347" s="11" t="s">
        <v>283</v>
      </c>
      <c r="D347" s="3" t="s">
        <v>64</v>
      </c>
      <c r="E347" s="6">
        <v>7008</v>
      </c>
      <c r="F347" s="4">
        <v>8400</v>
      </c>
      <c r="G347" s="4">
        <v>300</v>
      </c>
      <c r="H347" s="4">
        <v>0</v>
      </c>
      <c r="I347" s="4">
        <v>5862</v>
      </c>
      <c r="J347" s="4">
        <v>0</v>
      </c>
      <c r="K347" s="4">
        <v>1500</v>
      </c>
      <c r="L347" s="4">
        <v>0</v>
      </c>
      <c r="M347" s="5">
        <f t="shared" si="5"/>
        <v>23070</v>
      </c>
      <c r="N347" s="3" t="s">
        <v>1846</v>
      </c>
      <c r="O347" s="148" t="s">
        <v>19</v>
      </c>
    </row>
    <row r="348" spans="1:15" s="2" customFormat="1" ht="31.5" customHeight="1">
      <c r="A348" s="3">
        <v>338</v>
      </c>
      <c r="B348" s="78" t="s">
        <v>16</v>
      </c>
      <c r="C348" s="11" t="s">
        <v>213</v>
      </c>
      <c r="D348" s="3" t="s">
        <v>64</v>
      </c>
      <c r="E348" s="6">
        <v>1168</v>
      </c>
      <c r="F348" s="4">
        <v>0</v>
      </c>
      <c r="G348" s="4">
        <v>50</v>
      </c>
      <c r="H348" s="4">
        <v>1400</v>
      </c>
      <c r="I348" s="4">
        <v>977</v>
      </c>
      <c r="J348" s="4">
        <v>0</v>
      </c>
      <c r="K348" s="4">
        <v>250</v>
      </c>
      <c r="L348" s="4">
        <v>0</v>
      </c>
      <c r="M348" s="5">
        <f t="shared" si="5"/>
        <v>3845</v>
      </c>
      <c r="N348" s="3" t="s">
        <v>19</v>
      </c>
      <c r="O348" s="148" t="s">
        <v>19</v>
      </c>
    </row>
  </sheetData>
  <mergeCells count="3">
    <mergeCell ref="A1:D6"/>
    <mergeCell ref="A7:O8"/>
    <mergeCell ref="E1:O6"/>
  </mergeCells>
  <conditionalFormatting sqref="C9 C349:C1048576">
    <cfRule type="duplicateValues" dxfId="1" priority="28"/>
  </conditionalFormatting>
  <conditionalFormatting sqref="C10:C346">
    <cfRule type="duplicateValues" dxfId="0" priority="1"/>
  </conditionalFormatting>
  <pageMargins left="0.7" right="0.7" top="0.75" bottom="0.75" header="0.3" footer="0.3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633F-E223-4968-A223-9F92E5C05B05}">
  <sheetPr>
    <tabColor rgb="FFFFFF00"/>
  </sheetPr>
  <dimension ref="A1:XFA40"/>
  <sheetViews>
    <sheetView workbookViewId="0">
      <selection activeCell="L13" sqref="L13"/>
    </sheetView>
  </sheetViews>
  <sheetFormatPr baseColWidth="10" defaultColWidth="11" defaultRowHeight="1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43.7109375" customWidth="1"/>
  </cols>
  <sheetData>
    <row r="1" spans="1:1023 1028:2045 2050:4096 4101:5118 5123:6140 6145:8191 8196:9213 9218:11264 11269:12286 12291:13308 13313:15359 15364:16381" s="21" customFormat="1" ht="30.75" customHeight="1">
      <c r="A1" s="101"/>
      <c r="B1" s="101"/>
      <c r="C1" s="101"/>
      <c r="D1" s="101"/>
      <c r="E1" s="99" t="s">
        <v>1847</v>
      </c>
      <c r="F1" s="99"/>
      <c r="G1" s="99"/>
      <c r="H1" s="99"/>
      <c r="I1" s="99"/>
      <c r="J1" s="99"/>
      <c r="K1" s="99"/>
    </row>
    <row r="2" spans="1:1023 1028:2045 2050:4096 4101:5118 5123:6140 6145:8191 8196:9213 9218:11264 11269:12286 12291:13308 13313:15359 15364:16381" s="21" customFormat="1" ht="30.75" customHeight="1">
      <c r="A2" s="101"/>
      <c r="B2" s="101"/>
      <c r="C2" s="101"/>
      <c r="D2" s="101"/>
      <c r="E2" s="99"/>
      <c r="F2" s="99"/>
      <c r="G2" s="99"/>
      <c r="H2" s="99"/>
      <c r="I2" s="99"/>
      <c r="J2" s="99"/>
      <c r="K2" s="99"/>
    </row>
    <row r="3" spans="1:1023 1028:2045 2050:4096 4101:5118 5123:6140 6145:8191 8196:9213 9218:11264 11269:12286 12291:13308 13313:15359 15364:16381" s="21" customFormat="1" ht="30.75" customHeight="1">
      <c r="A3" s="101"/>
      <c r="B3" s="101"/>
      <c r="C3" s="101"/>
      <c r="D3" s="101"/>
      <c r="E3" s="99"/>
      <c r="F3" s="99"/>
      <c r="G3" s="99"/>
      <c r="H3" s="99"/>
      <c r="I3" s="99"/>
      <c r="J3" s="99"/>
      <c r="K3" s="99"/>
    </row>
    <row r="4" spans="1:1023 1028:2045 2050:4096 4101:5118 5123:6140 6145:8191 8196:9213 9218:11264 11269:12286 12291:13308 13313:15359 15364:16381" s="21" customFormat="1" ht="30.75" customHeight="1">
      <c r="A4" s="101"/>
      <c r="B4" s="101"/>
      <c r="C4" s="101"/>
      <c r="D4" s="101"/>
      <c r="E4" s="99"/>
      <c r="F4" s="99"/>
      <c r="G4" s="99"/>
      <c r="H4" s="99"/>
      <c r="I4" s="99"/>
      <c r="J4" s="99"/>
      <c r="K4" s="99"/>
    </row>
    <row r="5" spans="1:1023 1028:2045 2050:4096 4101:5118 5123:6140 6145:8191 8196:9213 9218:11264 11269:12286 12291:13308 13313:15359 15364:16381" s="21" customFormat="1" ht="30.75" customHeight="1">
      <c r="A5" s="101"/>
      <c r="B5" s="101"/>
      <c r="C5" s="101"/>
      <c r="D5" s="101"/>
      <c r="E5" s="99"/>
      <c r="F5" s="99"/>
      <c r="G5" s="99"/>
      <c r="H5" s="99"/>
      <c r="I5" s="99"/>
      <c r="J5" s="99"/>
      <c r="K5" s="99"/>
    </row>
    <row r="6" spans="1:1023 1028:2045 2050:4096 4101:5118 5123:6140 6145:8191 8196:9213 9218:11264 11269:12286 12291:13308 13313:15359 15364:16381" s="21" customFormat="1" ht="18.75" customHeight="1" thickBot="1">
      <c r="A6" s="102"/>
      <c r="B6" s="102"/>
      <c r="C6" s="102"/>
      <c r="D6" s="102"/>
      <c r="E6" s="100"/>
      <c r="F6" s="100"/>
      <c r="G6" s="100"/>
      <c r="H6" s="100"/>
      <c r="I6" s="100"/>
      <c r="J6" s="100"/>
      <c r="K6" s="100"/>
    </row>
    <row r="7" spans="1:1023 1028:2045 2050:4096 4101:5118 5123:6140 6145:8191 8196:9213 9218:11264 11269:12286 12291:13308 13313:15359 15364:16381" s="21" customFormat="1" ht="30.75" customHeight="1">
      <c r="A7" s="93" t="s">
        <v>418</v>
      </c>
      <c r="B7" s="94"/>
      <c r="C7" s="94"/>
      <c r="D7" s="94"/>
      <c r="E7" s="94"/>
      <c r="F7" s="94"/>
      <c r="G7" s="94"/>
      <c r="H7" s="94"/>
      <c r="I7" s="94"/>
      <c r="J7" s="94"/>
      <c r="K7" s="95"/>
    </row>
    <row r="8" spans="1:1023 1028:2045 2050:4096 4101:5118 5123:6140 6145:8191 8196:9213 9218:11264 11269:12286 12291:13308 13313:15359 15364:16381" s="21" customFormat="1" ht="3" customHeight="1" thickBot="1">
      <c r="A8" s="96"/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1023 1028:2045 2050:4096 4101:5118 5123:6140 6145:8191 8196:9213 9218:11264 11269:12286 12291:13308 13313:15359 15364:16381" s="21" customFormat="1" ht="30.75" customHeight="1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23 1028:2045 2050:4096 4101:5118 5123:6140 6145:8191 8196:9213 9218:11264 11269:12286 12291:13308 13313:15359 15364:16381" s="22" customFormat="1" ht="45">
      <c r="A10" s="91" t="s">
        <v>369</v>
      </c>
      <c r="B10" s="91" t="s">
        <v>2</v>
      </c>
      <c r="C10" s="91" t="s">
        <v>3</v>
      </c>
      <c r="D10" s="91" t="s">
        <v>4</v>
      </c>
      <c r="E10" s="91" t="s">
        <v>5</v>
      </c>
      <c r="F10" s="92" t="s">
        <v>8</v>
      </c>
      <c r="G10" s="92" t="s">
        <v>370</v>
      </c>
      <c r="H10" s="91" t="s">
        <v>371</v>
      </c>
      <c r="I10" s="91" t="s">
        <v>372</v>
      </c>
      <c r="J10" s="91" t="s">
        <v>14</v>
      </c>
      <c r="K10" s="91" t="s">
        <v>15</v>
      </c>
      <c r="M10" s="23"/>
      <c r="N10" s="23"/>
      <c r="O10" s="24"/>
      <c r="T10" s="23"/>
      <c r="U10" s="23"/>
      <c r="V10" s="24"/>
      <c r="AA10" s="23"/>
      <c r="AB10" s="23"/>
      <c r="AC10" s="24"/>
      <c r="AH10" s="23"/>
      <c r="AI10" s="23"/>
      <c r="AJ10" s="24"/>
      <c r="AO10" s="23"/>
      <c r="AP10" s="23"/>
      <c r="AQ10" s="24"/>
      <c r="AV10" s="23"/>
      <c r="AW10" s="23"/>
      <c r="AX10" s="24"/>
      <c r="BC10" s="23"/>
      <c r="BD10" s="23"/>
      <c r="BE10" s="24"/>
      <c r="BJ10" s="23"/>
      <c r="BK10" s="23"/>
      <c r="BL10" s="24"/>
      <c r="BQ10" s="23"/>
      <c r="BR10" s="23"/>
      <c r="BS10" s="24"/>
      <c r="BX10" s="23"/>
      <c r="BY10" s="23"/>
      <c r="BZ10" s="24"/>
      <c r="CE10" s="23"/>
      <c r="CF10" s="23"/>
      <c r="CG10" s="24"/>
      <c r="CL10" s="23"/>
      <c r="CM10" s="23"/>
      <c r="CN10" s="24"/>
      <c r="CS10" s="23"/>
      <c r="CT10" s="23"/>
      <c r="CU10" s="24"/>
      <c r="CZ10" s="23"/>
      <c r="DA10" s="23"/>
      <c r="DB10" s="24"/>
      <c r="DG10" s="23"/>
      <c r="DH10" s="23"/>
      <c r="DI10" s="24"/>
      <c r="DN10" s="23"/>
      <c r="DO10" s="23"/>
      <c r="DP10" s="24"/>
      <c r="DU10" s="23"/>
      <c r="DV10" s="23"/>
      <c r="DW10" s="24"/>
      <c r="EB10" s="23"/>
      <c r="EC10" s="23"/>
      <c r="ED10" s="24"/>
      <c r="EI10" s="23"/>
      <c r="EJ10" s="23"/>
      <c r="EK10" s="24"/>
      <c r="EP10" s="23"/>
      <c r="EQ10" s="23"/>
      <c r="ER10" s="24"/>
      <c r="EW10" s="23"/>
      <c r="EX10" s="23"/>
      <c r="EY10" s="24"/>
      <c r="FD10" s="23"/>
      <c r="FE10" s="23"/>
      <c r="FF10" s="24"/>
      <c r="FK10" s="23"/>
      <c r="FL10" s="23"/>
      <c r="FM10" s="24"/>
      <c r="FR10" s="23"/>
      <c r="FS10" s="23"/>
      <c r="FT10" s="24"/>
      <c r="FY10" s="23"/>
      <c r="FZ10" s="23"/>
      <c r="GA10" s="24"/>
      <c r="GF10" s="23"/>
      <c r="GG10" s="23"/>
      <c r="GH10" s="24"/>
      <c r="GM10" s="23"/>
      <c r="GN10" s="23"/>
      <c r="GO10" s="24"/>
      <c r="GT10" s="23"/>
      <c r="GU10" s="23"/>
      <c r="GV10" s="24"/>
      <c r="HA10" s="23"/>
      <c r="HB10" s="23"/>
      <c r="HC10" s="24"/>
      <c r="HH10" s="23"/>
      <c r="HI10" s="23"/>
      <c r="HJ10" s="24"/>
      <c r="HO10" s="23"/>
      <c r="HP10" s="23"/>
      <c r="HQ10" s="24"/>
      <c r="HV10" s="23"/>
      <c r="HW10" s="23"/>
      <c r="HX10" s="24"/>
      <c r="IC10" s="23"/>
      <c r="ID10" s="23"/>
      <c r="IE10" s="24"/>
      <c r="IJ10" s="23"/>
      <c r="IK10" s="23"/>
      <c r="IL10" s="24"/>
      <c r="IQ10" s="23"/>
      <c r="IR10" s="23"/>
      <c r="IS10" s="24"/>
      <c r="IX10" s="23"/>
      <c r="IY10" s="23"/>
      <c r="IZ10" s="24"/>
      <c r="JE10" s="23"/>
      <c r="JF10" s="23"/>
      <c r="JG10" s="24"/>
      <c r="JL10" s="23"/>
      <c r="JM10" s="23"/>
      <c r="JN10" s="24"/>
      <c r="JS10" s="23"/>
      <c r="JT10" s="23"/>
      <c r="JU10" s="24"/>
      <c r="JZ10" s="23"/>
      <c r="KA10" s="23"/>
      <c r="KB10" s="24"/>
      <c r="KG10" s="23"/>
      <c r="KH10" s="23"/>
      <c r="KI10" s="24"/>
      <c r="KN10" s="23"/>
      <c r="KO10" s="23"/>
      <c r="KP10" s="24"/>
      <c r="KU10" s="23"/>
      <c r="KV10" s="23"/>
      <c r="KW10" s="24"/>
      <c r="LB10" s="23"/>
      <c r="LC10" s="23"/>
      <c r="LD10" s="24"/>
      <c r="LI10" s="23"/>
      <c r="LJ10" s="23"/>
      <c r="LK10" s="24"/>
      <c r="LP10" s="23"/>
      <c r="LQ10" s="23"/>
      <c r="LR10" s="24"/>
      <c r="LW10" s="23"/>
      <c r="LX10" s="23"/>
      <c r="LY10" s="24"/>
      <c r="MD10" s="23"/>
      <c r="ME10" s="23"/>
      <c r="MF10" s="24"/>
      <c r="MK10" s="23"/>
      <c r="ML10" s="23"/>
      <c r="MM10" s="24"/>
      <c r="MR10" s="23"/>
      <c r="MS10" s="23"/>
      <c r="MT10" s="24"/>
      <c r="MY10" s="23"/>
      <c r="MZ10" s="23"/>
      <c r="NA10" s="24"/>
      <c r="NF10" s="23"/>
      <c r="NG10" s="23"/>
      <c r="NH10" s="24"/>
      <c r="NM10" s="23"/>
      <c r="NN10" s="23"/>
      <c r="NO10" s="24"/>
      <c r="NT10" s="23"/>
      <c r="NU10" s="23"/>
      <c r="NV10" s="24"/>
      <c r="OA10" s="23"/>
      <c r="OB10" s="23"/>
      <c r="OC10" s="24"/>
      <c r="OH10" s="23"/>
      <c r="OI10" s="23"/>
      <c r="OJ10" s="24"/>
      <c r="OO10" s="23"/>
      <c r="OP10" s="23"/>
      <c r="OQ10" s="24"/>
      <c r="OV10" s="23"/>
      <c r="OW10" s="23"/>
      <c r="OX10" s="24"/>
      <c r="PC10" s="23"/>
      <c r="PD10" s="23"/>
      <c r="PE10" s="24"/>
      <c r="PJ10" s="23"/>
      <c r="PK10" s="23"/>
      <c r="PL10" s="24"/>
      <c r="PQ10" s="23"/>
      <c r="PR10" s="23"/>
      <c r="PS10" s="24"/>
      <c r="PX10" s="23"/>
      <c r="PY10" s="23"/>
      <c r="PZ10" s="24"/>
      <c r="QE10" s="23"/>
      <c r="QF10" s="23"/>
      <c r="QG10" s="24"/>
      <c r="QL10" s="23"/>
      <c r="QM10" s="23"/>
      <c r="QN10" s="24"/>
      <c r="QS10" s="23"/>
      <c r="QT10" s="23"/>
      <c r="QU10" s="24"/>
      <c r="QZ10" s="23"/>
      <c r="RA10" s="23"/>
      <c r="RB10" s="24"/>
      <c r="RG10" s="23"/>
      <c r="RH10" s="23"/>
      <c r="RI10" s="24"/>
      <c r="RN10" s="23"/>
      <c r="RO10" s="23"/>
      <c r="RP10" s="24"/>
      <c r="RU10" s="23"/>
      <c r="RV10" s="23"/>
      <c r="RW10" s="24"/>
      <c r="SB10" s="23"/>
      <c r="SC10" s="23"/>
      <c r="SD10" s="24"/>
      <c r="SI10" s="23"/>
      <c r="SJ10" s="23"/>
      <c r="SK10" s="24"/>
      <c r="SP10" s="23"/>
      <c r="SQ10" s="23"/>
      <c r="SR10" s="24"/>
      <c r="SW10" s="23"/>
      <c r="SX10" s="23"/>
      <c r="SY10" s="24"/>
      <c r="TD10" s="23"/>
      <c r="TE10" s="23"/>
      <c r="TF10" s="24"/>
      <c r="TK10" s="23"/>
      <c r="TL10" s="23"/>
      <c r="TM10" s="24"/>
      <c r="TR10" s="23"/>
      <c r="TS10" s="23"/>
      <c r="TT10" s="24"/>
      <c r="TY10" s="23"/>
      <c r="TZ10" s="23"/>
      <c r="UA10" s="24"/>
      <c r="UF10" s="23"/>
      <c r="UG10" s="23"/>
      <c r="UH10" s="24"/>
      <c r="UM10" s="23"/>
      <c r="UN10" s="23"/>
      <c r="UO10" s="24"/>
      <c r="UT10" s="23"/>
      <c r="UU10" s="23"/>
      <c r="UV10" s="24"/>
      <c r="VA10" s="23"/>
      <c r="VB10" s="23"/>
      <c r="VC10" s="24"/>
      <c r="VH10" s="23"/>
      <c r="VI10" s="23"/>
      <c r="VJ10" s="24"/>
      <c r="VO10" s="23"/>
      <c r="VP10" s="23"/>
      <c r="VQ10" s="24"/>
      <c r="VV10" s="23"/>
      <c r="VW10" s="23"/>
      <c r="VX10" s="24"/>
      <c r="WC10" s="23"/>
      <c r="WD10" s="23"/>
      <c r="WE10" s="24"/>
      <c r="WJ10" s="23"/>
      <c r="WK10" s="23"/>
      <c r="WL10" s="24"/>
      <c r="WQ10" s="23"/>
      <c r="WR10" s="23"/>
      <c r="WS10" s="24"/>
      <c r="WX10" s="23"/>
      <c r="WY10" s="23"/>
      <c r="WZ10" s="24"/>
      <c r="XE10" s="23"/>
      <c r="XF10" s="23"/>
      <c r="XG10" s="24"/>
      <c r="XL10" s="23"/>
      <c r="XM10" s="23"/>
      <c r="XN10" s="24"/>
      <c r="XS10" s="23"/>
      <c r="XT10" s="23"/>
      <c r="XU10" s="24"/>
      <c r="XZ10" s="23"/>
      <c r="YA10" s="23"/>
      <c r="YB10" s="24"/>
      <c r="YG10" s="23"/>
      <c r="YH10" s="23"/>
      <c r="YI10" s="24"/>
      <c r="YN10" s="23"/>
      <c r="YO10" s="23"/>
      <c r="YP10" s="24"/>
      <c r="YU10" s="23"/>
      <c r="YV10" s="23"/>
      <c r="YW10" s="24"/>
      <c r="ZB10" s="23"/>
      <c r="ZC10" s="23"/>
      <c r="ZD10" s="24"/>
      <c r="ZI10" s="23"/>
      <c r="ZJ10" s="23"/>
      <c r="ZK10" s="24"/>
      <c r="ZP10" s="23"/>
      <c r="ZQ10" s="23"/>
      <c r="ZR10" s="24"/>
      <c r="ZW10" s="23"/>
      <c r="ZX10" s="23"/>
      <c r="ZY10" s="24"/>
      <c r="AAD10" s="23"/>
      <c r="AAE10" s="23"/>
      <c r="AAF10" s="24"/>
      <c r="AAK10" s="23"/>
      <c r="AAL10" s="23"/>
      <c r="AAM10" s="24"/>
      <c r="AAR10" s="23"/>
      <c r="AAS10" s="23"/>
      <c r="AAT10" s="24"/>
      <c r="AAY10" s="23"/>
      <c r="AAZ10" s="23"/>
      <c r="ABA10" s="24"/>
      <c r="ABF10" s="23"/>
      <c r="ABG10" s="23"/>
      <c r="ABH10" s="24"/>
      <c r="ABM10" s="23"/>
      <c r="ABN10" s="23"/>
      <c r="ABO10" s="24"/>
      <c r="ABT10" s="23"/>
      <c r="ABU10" s="23"/>
      <c r="ABV10" s="24"/>
      <c r="ACA10" s="23"/>
      <c r="ACB10" s="23"/>
      <c r="ACC10" s="24"/>
      <c r="ACH10" s="23"/>
      <c r="ACI10" s="23"/>
      <c r="ACJ10" s="24"/>
      <c r="ACO10" s="23"/>
      <c r="ACP10" s="23"/>
      <c r="ACQ10" s="24"/>
      <c r="ACV10" s="23"/>
      <c r="ACW10" s="23"/>
      <c r="ACX10" s="24"/>
      <c r="ADC10" s="23"/>
      <c r="ADD10" s="23"/>
      <c r="ADE10" s="24"/>
      <c r="ADJ10" s="23"/>
      <c r="ADK10" s="23"/>
      <c r="ADL10" s="24"/>
      <c r="ADQ10" s="23"/>
      <c r="ADR10" s="23"/>
      <c r="ADS10" s="24"/>
      <c r="ADX10" s="23"/>
      <c r="ADY10" s="23"/>
      <c r="ADZ10" s="24"/>
      <c r="AEE10" s="23"/>
      <c r="AEF10" s="23"/>
      <c r="AEG10" s="24"/>
      <c r="AEL10" s="23"/>
      <c r="AEM10" s="23"/>
      <c r="AEN10" s="24"/>
      <c r="AES10" s="23"/>
      <c r="AET10" s="23"/>
      <c r="AEU10" s="24"/>
      <c r="AEZ10" s="23"/>
      <c r="AFA10" s="23"/>
      <c r="AFB10" s="24"/>
      <c r="AFG10" s="23"/>
      <c r="AFH10" s="23"/>
      <c r="AFI10" s="24"/>
      <c r="AFN10" s="23"/>
      <c r="AFO10" s="23"/>
      <c r="AFP10" s="24"/>
      <c r="AFU10" s="23"/>
      <c r="AFV10" s="23"/>
      <c r="AFW10" s="24"/>
      <c r="AGB10" s="23"/>
      <c r="AGC10" s="23"/>
      <c r="AGD10" s="24"/>
      <c r="AGI10" s="23"/>
      <c r="AGJ10" s="23"/>
      <c r="AGK10" s="24"/>
      <c r="AGP10" s="23"/>
      <c r="AGQ10" s="23"/>
      <c r="AGR10" s="24"/>
      <c r="AGW10" s="23"/>
      <c r="AGX10" s="23"/>
      <c r="AGY10" s="24"/>
      <c r="AHD10" s="23"/>
      <c r="AHE10" s="23"/>
      <c r="AHF10" s="24"/>
      <c r="AHK10" s="23"/>
      <c r="AHL10" s="23"/>
      <c r="AHM10" s="24"/>
      <c r="AHR10" s="23"/>
      <c r="AHS10" s="23"/>
      <c r="AHT10" s="24"/>
      <c r="AHY10" s="23"/>
      <c r="AHZ10" s="23"/>
      <c r="AIA10" s="24"/>
      <c r="AIF10" s="23"/>
      <c r="AIG10" s="23"/>
      <c r="AIH10" s="24"/>
      <c r="AIM10" s="23"/>
      <c r="AIN10" s="23"/>
      <c r="AIO10" s="24"/>
      <c r="AIT10" s="23"/>
      <c r="AIU10" s="23"/>
      <c r="AIV10" s="24"/>
      <c r="AJA10" s="23"/>
      <c r="AJB10" s="23"/>
      <c r="AJC10" s="24"/>
      <c r="AJH10" s="23"/>
      <c r="AJI10" s="23"/>
      <c r="AJJ10" s="24"/>
      <c r="AJO10" s="23"/>
      <c r="AJP10" s="23"/>
      <c r="AJQ10" s="24"/>
      <c r="AJV10" s="23"/>
      <c r="AJW10" s="23"/>
      <c r="AJX10" s="24"/>
      <c r="AKC10" s="23"/>
      <c r="AKD10" s="23"/>
      <c r="AKE10" s="24"/>
      <c r="AKJ10" s="23"/>
      <c r="AKK10" s="23"/>
      <c r="AKL10" s="24"/>
      <c r="AKQ10" s="23"/>
      <c r="AKR10" s="23"/>
      <c r="AKS10" s="24"/>
      <c r="AKX10" s="23"/>
      <c r="AKY10" s="23"/>
      <c r="AKZ10" s="24"/>
      <c r="ALE10" s="23"/>
      <c r="ALF10" s="23"/>
      <c r="ALG10" s="24"/>
      <c r="ALL10" s="23"/>
      <c r="ALM10" s="23"/>
      <c r="ALN10" s="24"/>
      <c r="ALS10" s="23"/>
      <c r="ALT10" s="23"/>
      <c r="ALU10" s="24"/>
      <c r="ALZ10" s="23"/>
      <c r="AMA10" s="23"/>
      <c r="AMB10" s="24"/>
      <c r="AMG10" s="23"/>
      <c r="AMH10" s="23"/>
      <c r="AMI10" s="24"/>
      <c r="AMN10" s="23"/>
      <c r="AMO10" s="23"/>
      <c r="AMP10" s="24"/>
      <c r="AMU10" s="23"/>
      <c r="AMV10" s="23"/>
      <c r="AMW10" s="24"/>
      <c r="ANB10" s="23"/>
      <c r="ANC10" s="23"/>
      <c r="AND10" s="24"/>
      <c r="ANI10" s="23"/>
      <c r="ANJ10" s="23"/>
      <c r="ANK10" s="24"/>
      <c r="ANP10" s="23"/>
      <c r="ANQ10" s="23"/>
      <c r="ANR10" s="24"/>
      <c r="ANW10" s="23"/>
      <c r="ANX10" s="23"/>
      <c r="ANY10" s="24"/>
      <c r="AOD10" s="23"/>
      <c r="AOE10" s="23"/>
      <c r="AOF10" s="24"/>
      <c r="AOK10" s="23"/>
      <c r="AOL10" s="23"/>
      <c r="AOM10" s="24"/>
      <c r="AOR10" s="23"/>
      <c r="AOS10" s="23"/>
      <c r="AOT10" s="24"/>
      <c r="AOY10" s="23"/>
      <c r="AOZ10" s="23"/>
      <c r="APA10" s="24"/>
      <c r="APF10" s="23"/>
      <c r="APG10" s="23"/>
      <c r="APH10" s="24"/>
      <c r="APM10" s="23"/>
      <c r="APN10" s="23"/>
      <c r="APO10" s="24"/>
      <c r="APT10" s="23"/>
      <c r="APU10" s="23"/>
      <c r="APV10" s="24"/>
      <c r="AQA10" s="23"/>
      <c r="AQB10" s="23"/>
      <c r="AQC10" s="24"/>
      <c r="AQH10" s="23"/>
      <c r="AQI10" s="23"/>
      <c r="AQJ10" s="24"/>
      <c r="AQO10" s="23"/>
      <c r="AQP10" s="23"/>
      <c r="AQQ10" s="24"/>
      <c r="AQV10" s="23"/>
      <c r="AQW10" s="23"/>
      <c r="AQX10" s="24"/>
      <c r="ARC10" s="23"/>
      <c r="ARD10" s="23"/>
      <c r="ARE10" s="24"/>
      <c r="ARJ10" s="23"/>
      <c r="ARK10" s="23"/>
      <c r="ARL10" s="24"/>
      <c r="ARQ10" s="23"/>
      <c r="ARR10" s="23"/>
      <c r="ARS10" s="24"/>
      <c r="ARX10" s="23"/>
      <c r="ARY10" s="23"/>
      <c r="ARZ10" s="24"/>
      <c r="ASE10" s="23"/>
      <c r="ASF10" s="23"/>
      <c r="ASG10" s="24"/>
      <c r="ASL10" s="23"/>
      <c r="ASM10" s="23"/>
      <c r="ASN10" s="24"/>
      <c r="ASS10" s="23"/>
      <c r="AST10" s="23"/>
      <c r="ASU10" s="24"/>
      <c r="ASZ10" s="23"/>
      <c r="ATA10" s="23"/>
      <c r="ATB10" s="24"/>
      <c r="ATG10" s="23"/>
      <c r="ATH10" s="23"/>
      <c r="ATI10" s="24"/>
      <c r="ATN10" s="23"/>
      <c r="ATO10" s="23"/>
      <c r="ATP10" s="24"/>
      <c r="ATU10" s="23"/>
      <c r="ATV10" s="23"/>
      <c r="ATW10" s="24"/>
      <c r="AUB10" s="23"/>
      <c r="AUC10" s="23"/>
      <c r="AUD10" s="24"/>
      <c r="AUI10" s="23"/>
      <c r="AUJ10" s="23"/>
      <c r="AUK10" s="24"/>
      <c r="AUP10" s="23"/>
      <c r="AUQ10" s="23"/>
      <c r="AUR10" s="24"/>
      <c r="AUW10" s="23"/>
      <c r="AUX10" s="23"/>
      <c r="AUY10" s="24"/>
      <c r="AVD10" s="23"/>
      <c r="AVE10" s="23"/>
      <c r="AVF10" s="24"/>
      <c r="AVK10" s="23"/>
      <c r="AVL10" s="23"/>
      <c r="AVM10" s="24"/>
      <c r="AVR10" s="23"/>
      <c r="AVS10" s="23"/>
      <c r="AVT10" s="24"/>
      <c r="AVY10" s="23"/>
      <c r="AVZ10" s="23"/>
      <c r="AWA10" s="24"/>
      <c r="AWF10" s="23"/>
      <c r="AWG10" s="23"/>
      <c r="AWH10" s="24"/>
      <c r="AWM10" s="23"/>
      <c r="AWN10" s="23"/>
      <c r="AWO10" s="24"/>
      <c r="AWT10" s="23"/>
      <c r="AWU10" s="23"/>
      <c r="AWV10" s="24"/>
      <c r="AXA10" s="23"/>
      <c r="AXB10" s="23"/>
      <c r="AXC10" s="24"/>
      <c r="AXH10" s="23"/>
      <c r="AXI10" s="23"/>
      <c r="AXJ10" s="24"/>
      <c r="AXO10" s="23"/>
      <c r="AXP10" s="23"/>
      <c r="AXQ10" s="24"/>
      <c r="AXV10" s="23"/>
      <c r="AXW10" s="23"/>
      <c r="AXX10" s="24"/>
      <c r="AYC10" s="23"/>
      <c r="AYD10" s="23"/>
      <c r="AYE10" s="24"/>
      <c r="AYJ10" s="23"/>
      <c r="AYK10" s="23"/>
      <c r="AYL10" s="24"/>
      <c r="AYQ10" s="23"/>
      <c r="AYR10" s="23"/>
      <c r="AYS10" s="24"/>
      <c r="AYX10" s="23"/>
      <c r="AYY10" s="23"/>
      <c r="AYZ10" s="24"/>
      <c r="AZE10" s="23"/>
      <c r="AZF10" s="23"/>
      <c r="AZG10" s="24"/>
      <c r="AZL10" s="23"/>
      <c r="AZM10" s="23"/>
      <c r="AZN10" s="24"/>
      <c r="AZS10" s="23"/>
      <c r="AZT10" s="23"/>
      <c r="AZU10" s="24"/>
      <c r="AZZ10" s="23"/>
      <c r="BAA10" s="23"/>
      <c r="BAB10" s="24"/>
      <c r="BAG10" s="23"/>
      <c r="BAH10" s="23"/>
      <c r="BAI10" s="24"/>
      <c r="BAN10" s="23"/>
      <c r="BAO10" s="23"/>
      <c r="BAP10" s="24"/>
      <c r="BAU10" s="23"/>
      <c r="BAV10" s="23"/>
      <c r="BAW10" s="24"/>
      <c r="BBB10" s="23"/>
      <c r="BBC10" s="23"/>
      <c r="BBD10" s="24"/>
      <c r="BBI10" s="23"/>
      <c r="BBJ10" s="23"/>
      <c r="BBK10" s="24"/>
      <c r="BBP10" s="23"/>
      <c r="BBQ10" s="23"/>
      <c r="BBR10" s="24"/>
      <c r="BBW10" s="23"/>
      <c r="BBX10" s="23"/>
      <c r="BBY10" s="24"/>
      <c r="BCD10" s="23"/>
      <c r="BCE10" s="23"/>
      <c r="BCF10" s="24"/>
      <c r="BCK10" s="23"/>
      <c r="BCL10" s="23"/>
      <c r="BCM10" s="24"/>
      <c r="BCR10" s="23"/>
      <c r="BCS10" s="23"/>
      <c r="BCT10" s="24"/>
      <c r="BCY10" s="23"/>
      <c r="BCZ10" s="23"/>
      <c r="BDA10" s="24"/>
      <c r="BDF10" s="23"/>
      <c r="BDG10" s="23"/>
      <c r="BDH10" s="24"/>
      <c r="BDM10" s="23"/>
      <c r="BDN10" s="23"/>
      <c r="BDO10" s="24"/>
      <c r="BDT10" s="23"/>
      <c r="BDU10" s="23"/>
      <c r="BDV10" s="24"/>
      <c r="BEA10" s="23"/>
      <c r="BEB10" s="23"/>
      <c r="BEC10" s="24"/>
      <c r="BEH10" s="23"/>
      <c r="BEI10" s="23"/>
      <c r="BEJ10" s="24"/>
      <c r="BEO10" s="23"/>
      <c r="BEP10" s="23"/>
      <c r="BEQ10" s="24"/>
      <c r="BEV10" s="23"/>
      <c r="BEW10" s="23"/>
      <c r="BEX10" s="24"/>
      <c r="BFC10" s="23"/>
      <c r="BFD10" s="23"/>
      <c r="BFE10" s="24"/>
      <c r="BFJ10" s="23"/>
      <c r="BFK10" s="23"/>
      <c r="BFL10" s="24"/>
      <c r="BFQ10" s="23"/>
      <c r="BFR10" s="23"/>
      <c r="BFS10" s="24"/>
      <c r="BFX10" s="23"/>
      <c r="BFY10" s="23"/>
      <c r="BFZ10" s="24"/>
      <c r="BGE10" s="23"/>
      <c r="BGF10" s="23"/>
      <c r="BGG10" s="24"/>
      <c r="BGL10" s="23"/>
      <c r="BGM10" s="23"/>
      <c r="BGN10" s="24"/>
      <c r="BGS10" s="23"/>
      <c r="BGT10" s="23"/>
      <c r="BGU10" s="24"/>
      <c r="BGZ10" s="23"/>
      <c r="BHA10" s="23"/>
      <c r="BHB10" s="24"/>
      <c r="BHG10" s="23"/>
      <c r="BHH10" s="23"/>
      <c r="BHI10" s="24"/>
      <c r="BHN10" s="23"/>
      <c r="BHO10" s="23"/>
      <c r="BHP10" s="24"/>
      <c r="BHU10" s="23"/>
      <c r="BHV10" s="23"/>
      <c r="BHW10" s="24"/>
      <c r="BIB10" s="23"/>
      <c r="BIC10" s="23"/>
      <c r="BID10" s="24"/>
      <c r="BII10" s="23"/>
      <c r="BIJ10" s="23"/>
      <c r="BIK10" s="24"/>
      <c r="BIP10" s="23"/>
      <c r="BIQ10" s="23"/>
      <c r="BIR10" s="24"/>
      <c r="BIW10" s="23"/>
      <c r="BIX10" s="23"/>
      <c r="BIY10" s="24"/>
      <c r="BJD10" s="23"/>
      <c r="BJE10" s="23"/>
      <c r="BJF10" s="24"/>
      <c r="BJK10" s="23"/>
      <c r="BJL10" s="23"/>
      <c r="BJM10" s="24"/>
      <c r="BJR10" s="23"/>
      <c r="BJS10" s="23"/>
      <c r="BJT10" s="24"/>
      <c r="BJY10" s="23"/>
      <c r="BJZ10" s="23"/>
      <c r="BKA10" s="24"/>
      <c r="BKF10" s="23"/>
      <c r="BKG10" s="23"/>
      <c r="BKH10" s="24"/>
      <c r="BKM10" s="23"/>
      <c r="BKN10" s="23"/>
      <c r="BKO10" s="24"/>
      <c r="BKT10" s="23"/>
      <c r="BKU10" s="23"/>
      <c r="BKV10" s="24"/>
      <c r="BLA10" s="23"/>
      <c r="BLB10" s="23"/>
      <c r="BLC10" s="24"/>
      <c r="BLH10" s="23"/>
      <c r="BLI10" s="23"/>
      <c r="BLJ10" s="24"/>
      <c r="BLO10" s="23"/>
      <c r="BLP10" s="23"/>
      <c r="BLQ10" s="24"/>
      <c r="BLV10" s="23"/>
      <c r="BLW10" s="23"/>
      <c r="BLX10" s="24"/>
      <c r="BMC10" s="23"/>
      <c r="BMD10" s="23"/>
      <c r="BME10" s="24"/>
      <c r="BMJ10" s="23"/>
      <c r="BMK10" s="23"/>
      <c r="BML10" s="24"/>
      <c r="BMQ10" s="23"/>
      <c r="BMR10" s="23"/>
      <c r="BMS10" s="24"/>
      <c r="BMX10" s="23"/>
      <c r="BMY10" s="23"/>
      <c r="BMZ10" s="24"/>
      <c r="BNE10" s="23"/>
      <c r="BNF10" s="23"/>
      <c r="BNG10" s="24"/>
      <c r="BNL10" s="23"/>
      <c r="BNM10" s="23"/>
      <c r="BNN10" s="24"/>
      <c r="BNS10" s="23"/>
      <c r="BNT10" s="23"/>
      <c r="BNU10" s="24"/>
      <c r="BNZ10" s="23"/>
      <c r="BOA10" s="23"/>
      <c r="BOB10" s="24"/>
      <c r="BOG10" s="23"/>
      <c r="BOH10" s="23"/>
      <c r="BOI10" s="24"/>
      <c r="BON10" s="23"/>
      <c r="BOO10" s="23"/>
      <c r="BOP10" s="24"/>
      <c r="BOU10" s="23"/>
      <c r="BOV10" s="23"/>
      <c r="BOW10" s="24"/>
      <c r="BPB10" s="23"/>
      <c r="BPC10" s="23"/>
      <c r="BPD10" s="24"/>
      <c r="BPI10" s="23"/>
      <c r="BPJ10" s="23"/>
      <c r="BPK10" s="24"/>
      <c r="BPP10" s="23"/>
      <c r="BPQ10" s="23"/>
      <c r="BPR10" s="24"/>
      <c r="BPW10" s="23"/>
      <c r="BPX10" s="23"/>
      <c r="BPY10" s="24"/>
      <c r="BQD10" s="23"/>
      <c r="BQE10" s="23"/>
      <c r="BQF10" s="24"/>
      <c r="BQK10" s="23"/>
      <c r="BQL10" s="23"/>
      <c r="BQM10" s="24"/>
      <c r="BQR10" s="23"/>
      <c r="BQS10" s="23"/>
      <c r="BQT10" s="24"/>
      <c r="BQY10" s="23"/>
      <c r="BQZ10" s="23"/>
      <c r="BRA10" s="24"/>
      <c r="BRF10" s="23"/>
      <c r="BRG10" s="23"/>
      <c r="BRH10" s="24"/>
      <c r="BRM10" s="23"/>
      <c r="BRN10" s="23"/>
      <c r="BRO10" s="24"/>
      <c r="BRT10" s="23"/>
      <c r="BRU10" s="23"/>
      <c r="BRV10" s="24"/>
      <c r="BSA10" s="23"/>
      <c r="BSB10" s="23"/>
      <c r="BSC10" s="24"/>
      <c r="BSH10" s="23"/>
      <c r="BSI10" s="23"/>
      <c r="BSJ10" s="24"/>
      <c r="BSO10" s="23"/>
      <c r="BSP10" s="23"/>
      <c r="BSQ10" s="24"/>
      <c r="BSV10" s="23"/>
      <c r="BSW10" s="23"/>
      <c r="BSX10" s="24"/>
      <c r="BTC10" s="23"/>
      <c r="BTD10" s="23"/>
      <c r="BTE10" s="24"/>
      <c r="BTJ10" s="23"/>
      <c r="BTK10" s="23"/>
      <c r="BTL10" s="24"/>
      <c r="BTQ10" s="23"/>
      <c r="BTR10" s="23"/>
      <c r="BTS10" s="24"/>
      <c r="BTX10" s="23"/>
      <c r="BTY10" s="23"/>
      <c r="BTZ10" s="24"/>
      <c r="BUE10" s="23"/>
      <c r="BUF10" s="23"/>
      <c r="BUG10" s="24"/>
      <c r="BUL10" s="23"/>
      <c r="BUM10" s="23"/>
      <c r="BUN10" s="24"/>
      <c r="BUS10" s="23"/>
      <c r="BUT10" s="23"/>
      <c r="BUU10" s="24"/>
      <c r="BUZ10" s="23"/>
      <c r="BVA10" s="23"/>
      <c r="BVB10" s="24"/>
      <c r="BVG10" s="23"/>
      <c r="BVH10" s="23"/>
      <c r="BVI10" s="24"/>
      <c r="BVN10" s="23"/>
      <c r="BVO10" s="23"/>
      <c r="BVP10" s="24"/>
      <c r="BVU10" s="23"/>
      <c r="BVV10" s="23"/>
      <c r="BVW10" s="24"/>
      <c r="BWB10" s="23"/>
      <c r="BWC10" s="23"/>
      <c r="BWD10" s="24"/>
      <c r="BWI10" s="23"/>
      <c r="BWJ10" s="23"/>
      <c r="BWK10" s="24"/>
      <c r="BWP10" s="23"/>
      <c r="BWQ10" s="23"/>
      <c r="BWR10" s="24"/>
      <c r="BWW10" s="23"/>
      <c r="BWX10" s="23"/>
      <c r="BWY10" s="24"/>
      <c r="BXD10" s="23"/>
      <c r="BXE10" s="23"/>
      <c r="BXF10" s="24"/>
      <c r="BXK10" s="23"/>
      <c r="BXL10" s="23"/>
      <c r="BXM10" s="24"/>
      <c r="BXR10" s="23"/>
      <c r="BXS10" s="23"/>
      <c r="BXT10" s="24"/>
      <c r="BXY10" s="23"/>
      <c r="BXZ10" s="23"/>
      <c r="BYA10" s="24"/>
      <c r="BYF10" s="23"/>
      <c r="BYG10" s="23"/>
      <c r="BYH10" s="24"/>
      <c r="BYM10" s="23"/>
      <c r="BYN10" s="23"/>
      <c r="BYO10" s="24"/>
      <c r="BYT10" s="23"/>
      <c r="BYU10" s="23"/>
      <c r="BYV10" s="24"/>
      <c r="BZA10" s="23"/>
      <c r="BZB10" s="23"/>
      <c r="BZC10" s="24"/>
      <c r="BZH10" s="23"/>
      <c r="BZI10" s="23"/>
      <c r="BZJ10" s="24"/>
      <c r="BZO10" s="23"/>
      <c r="BZP10" s="23"/>
      <c r="BZQ10" s="24"/>
      <c r="BZV10" s="23"/>
      <c r="BZW10" s="23"/>
      <c r="BZX10" s="24"/>
      <c r="CAC10" s="23"/>
      <c r="CAD10" s="23"/>
      <c r="CAE10" s="24"/>
      <c r="CAJ10" s="23"/>
      <c r="CAK10" s="23"/>
      <c r="CAL10" s="24"/>
      <c r="CAQ10" s="23"/>
      <c r="CAR10" s="23"/>
      <c r="CAS10" s="24"/>
      <c r="CAX10" s="23"/>
      <c r="CAY10" s="23"/>
      <c r="CAZ10" s="24"/>
      <c r="CBE10" s="23"/>
      <c r="CBF10" s="23"/>
      <c r="CBG10" s="24"/>
      <c r="CBL10" s="23"/>
      <c r="CBM10" s="23"/>
      <c r="CBN10" s="24"/>
      <c r="CBS10" s="23"/>
      <c r="CBT10" s="23"/>
      <c r="CBU10" s="24"/>
      <c r="CBZ10" s="23"/>
      <c r="CCA10" s="23"/>
      <c r="CCB10" s="24"/>
      <c r="CCG10" s="23"/>
      <c r="CCH10" s="23"/>
      <c r="CCI10" s="24"/>
      <c r="CCN10" s="23"/>
      <c r="CCO10" s="23"/>
      <c r="CCP10" s="24"/>
      <c r="CCU10" s="23"/>
      <c r="CCV10" s="23"/>
      <c r="CCW10" s="24"/>
      <c r="CDB10" s="23"/>
      <c r="CDC10" s="23"/>
      <c r="CDD10" s="24"/>
      <c r="CDI10" s="23"/>
      <c r="CDJ10" s="23"/>
      <c r="CDK10" s="24"/>
      <c r="CDP10" s="23"/>
      <c r="CDQ10" s="23"/>
      <c r="CDR10" s="24"/>
      <c r="CDW10" s="23"/>
      <c r="CDX10" s="23"/>
      <c r="CDY10" s="24"/>
      <c r="CED10" s="23"/>
      <c r="CEE10" s="23"/>
      <c r="CEF10" s="24"/>
      <c r="CEK10" s="23"/>
      <c r="CEL10" s="23"/>
      <c r="CEM10" s="24"/>
      <c r="CER10" s="23"/>
      <c r="CES10" s="23"/>
      <c r="CET10" s="24"/>
      <c r="CEY10" s="23"/>
      <c r="CEZ10" s="23"/>
      <c r="CFA10" s="24"/>
      <c r="CFF10" s="23"/>
      <c r="CFG10" s="23"/>
      <c r="CFH10" s="24"/>
      <c r="CFM10" s="23"/>
      <c r="CFN10" s="23"/>
      <c r="CFO10" s="24"/>
      <c r="CFT10" s="23"/>
      <c r="CFU10" s="23"/>
      <c r="CFV10" s="24"/>
      <c r="CGA10" s="23"/>
      <c r="CGB10" s="23"/>
      <c r="CGC10" s="24"/>
      <c r="CGH10" s="23"/>
      <c r="CGI10" s="23"/>
      <c r="CGJ10" s="24"/>
      <c r="CGO10" s="23"/>
      <c r="CGP10" s="23"/>
      <c r="CGQ10" s="24"/>
      <c r="CGV10" s="23"/>
      <c r="CGW10" s="23"/>
      <c r="CGX10" s="24"/>
      <c r="CHC10" s="23"/>
      <c r="CHD10" s="23"/>
      <c r="CHE10" s="24"/>
      <c r="CHJ10" s="23"/>
      <c r="CHK10" s="23"/>
      <c r="CHL10" s="24"/>
      <c r="CHQ10" s="23"/>
      <c r="CHR10" s="23"/>
      <c r="CHS10" s="24"/>
      <c r="CHX10" s="23"/>
      <c r="CHY10" s="23"/>
      <c r="CHZ10" s="24"/>
      <c r="CIE10" s="23"/>
      <c r="CIF10" s="23"/>
      <c r="CIG10" s="24"/>
      <c r="CIL10" s="23"/>
      <c r="CIM10" s="23"/>
      <c r="CIN10" s="24"/>
      <c r="CIS10" s="23"/>
      <c r="CIT10" s="23"/>
      <c r="CIU10" s="24"/>
      <c r="CIZ10" s="23"/>
      <c r="CJA10" s="23"/>
      <c r="CJB10" s="24"/>
      <c r="CJG10" s="23"/>
      <c r="CJH10" s="23"/>
      <c r="CJI10" s="24"/>
      <c r="CJN10" s="23"/>
      <c r="CJO10" s="23"/>
      <c r="CJP10" s="24"/>
      <c r="CJU10" s="23"/>
      <c r="CJV10" s="23"/>
      <c r="CJW10" s="24"/>
      <c r="CKB10" s="23"/>
      <c r="CKC10" s="23"/>
      <c r="CKD10" s="24"/>
      <c r="CKI10" s="23"/>
      <c r="CKJ10" s="23"/>
      <c r="CKK10" s="24"/>
      <c r="CKP10" s="23"/>
      <c r="CKQ10" s="23"/>
      <c r="CKR10" s="24"/>
      <c r="CKW10" s="23"/>
      <c r="CKX10" s="23"/>
      <c r="CKY10" s="24"/>
      <c r="CLD10" s="23"/>
      <c r="CLE10" s="23"/>
      <c r="CLF10" s="24"/>
      <c r="CLK10" s="23"/>
      <c r="CLL10" s="23"/>
      <c r="CLM10" s="24"/>
      <c r="CLR10" s="23"/>
      <c r="CLS10" s="23"/>
      <c r="CLT10" s="24"/>
      <c r="CLY10" s="23"/>
      <c r="CLZ10" s="23"/>
      <c r="CMA10" s="24"/>
      <c r="CMF10" s="23"/>
      <c r="CMG10" s="23"/>
      <c r="CMH10" s="24"/>
      <c r="CMM10" s="23"/>
      <c r="CMN10" s="23"/>
      <c r="CMO10" s="24"/>
      <c r="CMT10" s="23"/>
      <c r="CMU10" s="23"/>
      <c r="CMV10" s="24"/>
      <c r="CNA10" s="23"/>
      <c r="CNB10" s="23"/>
      <c r="CNC10" s="24"/>
      <c r="CNH10" s="23"/>
      <c r="CNI10" s="23"/>
      <c r="CNJ10" s="24"/>
      <c r="CNO10" s="23"/>
      <c r="CNP10" s="23"/>
      <c r="CNQ10" s="24"/>
      <c r="CNV10" s="23"/>
      <c r="CNW10" s="23"/>
      <c r="CNX10" s="24"/>
      <c r="COC10" s="23"/>
      <c r="COD10" s="23"/>
      <c r="COE10" s="24"/>
      <c r="COJ10" s="23"/>
      <c r="COK10" s="23"/>
      <c r="COL10" s="24"/>
      <c r="COQ10" s="23"/>
      <c r="COR10" s="23"/>
      <c r="COS10" s="24"/>
      <c r="COX10" s="23"/>
      <c r="COY10" s="23"/>
      <c r="COZ10" s="24"/>
      <c r="CPE10" s="23"/>
      <c r="CPF10" s="23"/>
      <c r="CPG10" s="24"/>
      <c r="CPL10" s="23"/>
      <c r="CPM10" s="23"/>
      <c r="CPN10" s="24"/>
      <c r="CPS10" s="23"/>
      <c r="CPT10" s="23"/>
      <c r="CPU10" s="24"/>
      <c r="CPZ10" s="23"/>
      <c r="CQA10" s="23"/>
      <c r="CQB10" s="24"/>
      <c r="CQG10" s="23"/>
      <c r="CQH10" s="23"/>
      <c r="CQI10" s="24"/>
      <c r="CQN10" s="23"/>
      <c r="CQO10" s="23"/>
      <c r="CQP10" s="24"/>
      <c r="CQU10" s="23"/>
      <c r="CQV10" s="23"/>
      <c r="CQW10" s="24"/>
      <c r="CRB10" s="23"/>
      <c r="CRC10" s="23"/>
      <c r="CRD10" s="24"/>
      <c r="CRI10" s="23"/>
      <c r="CRJ10" s="23"/>
      <c r="CRK10" s="24"/>
      <c r="CRP10" s="23"/>
      <c r="CRQ10" s="23"/>
      <c r="CRR10" s="24"/>
      <c r="CRW10" s="23"/>
      <c r="CRX10" s="23"/>
      <c r="CRY10" s="24"/>
      <c r="CSD10" s="23"/>
      <c r="CSE10" s="23"/>
      <c r="CSF10" s="24"/>
      <c r="CSK10" s="23"/>
      <c r="CSL10" s="23"/>
      <c r="CSM10" s="24"/>
      <c r="CSR10" s="23"/>
      <c r="CSS10" s="23"/>
      <c r="CST10" s="24"/>
      <c r="CSY10" s="23"/>
      <c r="CSZ10" s="23"/>
      <c r="CTA10" s="24"/>
      <c r="CTF10" s="23"/>
      <c r="CTG10" s="23"/>
      <c r="CTH10" s="24"/>
      <c r="CTM10" s="23"/>
      <c r="CTN10" s="23"/>
      <c r="CTO10" s="24"/>
      <c r="CTT10" s="23"/>
      <c r="CTU10" s="23"/>
      <c r="CTV10" s="24"/>
      <c r="CUA10" s="23"/>
      <c r="CUB10" s="23"/>
      <c r="CUC10" s="24"/>
      <c r="CUH10" s="23"/>
      <c r="CUI10" s="23"/>
      <c r="CUJ10" s="24"/>
      <c r="CUO10" s="23"/>
      <c r="CUP10" s="23"/>
      <c r="CUQ10" s="24"/>
      <c r="CUV10" s="23"/>
      <c r="CUW10" s="23"/>
      <c r="CUX10" s="24"/>
      <c r="CVC10" s="23"/>
      <c r="CVD10" s="23"/>
      <c r="CVE10" s="24"/>
      <c r="CVJ10" s="23"/>
      <c r="CVK10" s="23"/>
      <c r="CVL10" s="24"/>
      <c r="CVQ10" s="23"/>
      <c r="CVR10" s="23"/>
      <c r="CVS10" s="24"/>
      <c r="CVX10" s="23"/>
      <c r="CVY10" s="23"/>
      <c r="CVZ10" s="24"/>
      <c r="CWE10" s="23"/>
      <c r="CWF10" s="23"/>
      <c r="CWG10" s="24"/>
      <c r="CWL10" s="23"/>
      <c r="CWM10" s="23"/>
      <c r="CWN10" s="24"/>
      <c r="CWS10" s="23"/>
      <c r="CWT10" s="23"/>
      <c r="CWU10" s="24"/>
      <c r="CWZ10" s="23"/>
      <c r="CXA10" s="23"/>
      <c r="CXB10" s="24"/>
      <c r="CXG10" s="23"/>
      <c r="CXH10" s="23"/>
      <c r="CXI10" s="24"/>
      <c r="CXN10" s="23"/>
      <c r="CXO10" s="23"/>
      <c r="CXP10" s="24"/>
      <c r="CXU10" s="23"/>
      <c r="CXV10" s="23"/>
      <c r="CXW10" s="24"/>
      <c r="CYB10" s="23"/>
      <c r="CYC10" s="23"/>
      <c r="CYD10" s="24"/>
      <c r="CYI10" s="23"/>
      <c r="CYJ10" s="23"/>
      <c r="CYK10" s="24"/>
      <c r="CYP10" s="23"/>
      <c r="CYQ10" s="23"/>
      <c r="CYR10" s="24"/>
      <c r="CYW10" s="23"/>
      <c r="CYX10" s="23"/>
      <c r="CYY10" s="24"/>
      <c r="CZD10" s="23"/>
      <c r="CZE10" s="23"/>
      <c r="CZF10" s="24"/>
      <c r="CZK10" s="23"/>
      <c r="CZL10" s="23"/>
      <c r="CZM10" s="24"/>
      <c r="CZR10" s="23"/>
      <c r="CZS10" s="23"/>
      <c r="CZT10" s="24"/>
      <c r="CZY10" s="23"/>
      <c r="CZZ10" s="23"/>
      <c r="DAA10" s="24"/>
      <c r="DAF10" s="23"/>
      <c r="DAG10" s="23"/>
      <c r="DAH10" s="24"/>
      <c r="DAM10" s="23"/>
      <c r="DAN10" s="23"/>
      <c r="DAO10" s="24"/>
      <c r="DAT10" s="23"/>
      <c r="DAU10" s="23"/>
      <c r="DAV10" s="24"/>
      <c r="DBA10" s="23"/>
      <c r="DBB10" s="23"/>
      <c r="DBC10" s="24"/>
      <c r="DBH10" s="23"/>
      <c r="DBI10" s="23"/>
      <c r="DBJ10" s="24"/>
      <c r="DBO10" s="23"/>
      <c r="DBP10" s="23"/>
      <c r="DBQ10" s="24"/>
      <c r="DBV10" s="23"/>
      <c r="DBW10" s="23"/>
      <c r="DBX10" s="24"/>
      <c r="DCC10" s="23"/>
      <c r="DCD10" s="23"/>
      <c r="DCE10" s="24"/>
      <c r="DCJ10" s="23"/>
      <c r="DCK10" s="23"/>
      <c r="DCL10" s="24"/>
      <c r="DCQ10" s="23"/>
      <c r="DCR10" s="23"/>
      <c r="DCS10" s="24"/>
      <c r="DCX10" s="23"/>
      <c r="DCY10" s="23"/>
      <c r="DCZ10" s="24"/>
      <c r="DDE10" s="23"/>
      <c r="DDF10" s="23"/>
      <c r="DDG10" s="24"/>
      <c r="DDL10" s="23"/>
      <c r="DDM10" s="23"/>
      <c r="DDN10" s="24"/>
      <c r="DDS10" s="23"/>
      <c r="DDT10" s="23"/>
      <c r="DDU10" s="24"/>
      <c r="DDZ10" s="23"/>
      <c r="DEA10" s="23"/>
      <c r="DEB10" s="24"/>
      <c r="DEG10" s="23"/>
      <c r="DEH10" s="23"/>
      <c r="DEI10" s="24"/>
      <c r="DEN10" s="23"/>
      <c r="DEO10" s="23"/>
      <c r="DEP10" s="24"/>
      <c r="DEU10" s="23"/>
      <c r="DEV10" s="23"/>
      <c r="DEW10" s="24"/>
      <c r="DFB10" s="23"/>
      <c r="DFC10" s="23"/>
      <c r="DFD10" s="24"/>
      <c r="DFI10" s="23"/>
      <c r="DFJ10" s="23"/>
      <c r="DFK10" s="24"/>
      <c r="DFP10" s="23"/>
      <c r="DFQ10" s="23"/>
      <c r="DFR10" s="24"/>
      <c r="DFW10" s="23"/>
      <c r="DFX10" s="23"/>
      <c r="DFY10" s="24"/>
      <c r="DGD10" s="23"/>
      <c r="DGE10" s="23"/>
      <c r="DGF10" s="24"/>
      <c r="DGK10" s="23"/>
      <c r="DGL10" s="23"/>
      <c r="DGM10" s="24"/>
      <c r="DGR10" s="23"/>
      <c r="DGS10" s="23"/>
      <c r="DGT10" s="24"/>
      <c r="DGY10" s="23"/>
      <c r="DGZ10" s="23"/>
      <c r="DHA10" s="24"/>
      <c r="DHF10" s="23"/>
      <c r="DHG10" s="23"/>
      <c r="DHH10" s="24"/>
      <c r="DHM10" s="23"/>
      <c r="DHN10" s="23"/>
      <c r="DHO10" s="24"/>
      <c r="DHT10" s="23"/>
      <c r="DHU10" s="23"/>
      <c r="DHV10" s="24"/>
      <c r="DIA10" s="23"/>
      <c r="DIB10" s="23"/>
      <c r="DIC10" s="24"/>
      <c r="DIH10" s="23"/>
      <c r="DII10" s="23"/>
      <c r="DIJ10" s="24"/>
      <c r="DIO10" s="23"/>
      <c r="DIP10" s="23"/>
      <c r="DIQ10" s="24"/>
      <c r="DIV10" s="23"/>
      <c r="DIW10" s="23"/>
      <c r="DIX10" s="24"/>
      <c r="DJC10" s="23"/>
      <c r="DJD10" s="23"/>
      <c r="DJE10" s="24"/>
      <c r="DJJ10" s="23"/>
      <c r="DJK10" s="23"/>
      <c r="DJL10" s="24"/>
      <c r="DJQ10" s="23"/>
      <c r="DJR10" s="23"/>
      <c r="DJS10" s="24"/>
      <c r="DJX10" s="23"/>
      <c r="DJY10" s="23"/>
      <c r="DJZ10" s="24"/>
      <c r="DKE10" s="23"/>
      <c r="DKF10" s="23"/>
      <c r="DKG10" s="24"/>
      <c r="DKL10" s="23"/>
      <c r="DKM10" s="23"/>
      <c r="DKN10" s="24"/>
      <c r="DKS10" s="23"/>
      <c r="DKT10" s="23"/>
      <c r="DKU10" s="24"/>
      <c r="DKZ10" s="23"/>
      <c r="DLA10" s="23"/>
      <c r="DLB10" s="24"/>
      <c r="DLG10" s="23"/>
      <c r="DLH10" s="23"/>
      <c r="DLI10" s="24"/>
      <c r="DLN10" s="23"/>
      <c r="DLO10" s="23"/>
      <c r="DLP10" s="24"/>
      <c r="DLU10" s="23"/>
      <c r="DLV10" s="23"/>
      <c r="DLW10" s="24"/>
      <c r="DMB10" s="23"/>
      <c r="DMC10" s="23"/>
      <c r="DMD10" s="24"/>
      <c r="DMI10" s="23"/>
      <c r="DMJ10" s="23"/>
      <c r="DMK10" s="24"/>
      <c r="DMP10" s="23"/>
      <c r="DMQ10" s="23"/>
      <c r="DMR10" s="24"/>
      <c r="DMW10" s="23"/>
      <c r="DMX10" s="23"/>
      <c r="DMY10" s="24"/>
      <c r="DND10" s="23"/>
      <c r="DNE10" s="23"/>
      <c r="DNF10" s="24"/>
      <c r="DNK10" s="23"/>
      <c r="DNL10" s="23"/>
      <c r="DNM10" s="24"/>
      <c r="DNR10" s="23"/>
      <c r="DNS10" s="23"/>
      <c r="DNT10" s="24"/>
      <c r="DNY10" s="23"/>
      <c r="DNZ10" s="23"/>
      <c r="DOA10" s="24"/>
      <c r="DOF10" s="23"/>
      <c r="DOG10" s="23"/>
      <c r="DOH10" s="24"/>
      <c r="DOM10" s="23"/>
      <c r="DON10" s="23"/>
      <c r="DOO10" s="24"/>
      <c r="DOT10" s="23"/>
      <c r="DOU10" s="23"/>
      <c r="DOV10" s="24"/>
      <c r="DPA10" s="23"/>
      <c r="DPB10" s="23"/>
      <c r="DPC10" s="24"/>
      <c r="DPH10" s="23"/>
      <c r="DPI10" s="23"/>
      <c r="DPJ10" s="24"/>
      <c r="DPO10" s="23"/>
      <c r="DPP10" s="23"/>
      <c r="DPQ10" s="24"/>
      <c r="DPV10" s="23"/>
      <c r="DPW10" s="23"/>
      <c r="DPX10" s="24"/>
      <c r="DQC10" s="23"/>
      <c r="DQD10" s="23"/>
      <c r="DQE10" s="24"/>
      <c r="DQJ10" s="23"/>
      <c r="DQK10" s="23"/>
      <c r="DQL10" s="24"/>
      <c r="DQQ10" s="23"/>
      <c r="DQR10" s="23"/>
      <c r="DQS10" s="24"/>
      <c r="DQX10" s="23"/>
      <c r="DQY10" s="23"/>
      <c r="DQZ10" s="24"/>
      <c r="DRE10" s="23"/>
      <c r="DRF10" s="23"/>
      <c r="DRG10" s="24"/>
      <c r="DRL10" s="23"/>
      <c r="DRM10" s="23"/>
      <c r="DRN10" s="24"/>
      <c r="DRS10" s="23"/>
      <c r="DRT10" s="23"/>
      <c r="DRU10" s="24"/>
      <c r="DRZ10" s="23"/>
      <c r="DSA10" s="23"/>
      <c r="DSB10" s="24"/>
      <c r="DSG10" s="23"/>
      <c r="DSH10" s="23"/>
      <c r="DSI10" s="24"/>
      <c r="DSN10" s="23"/>
      <c r="DSO10" s="23"/>
      <c r="DSP10" s="24"/>
      <c r="DSU10" s="23"/>
      <c r="DSV10" s="23"/>
      <c r="DSW10" s="24"/>
      <c r="DTB10" s="23"/>
      <c r="DTC10" s="23"/>
      <c r="DTD10" s="24"/>
      <c r="DTI10" s="23"/>
      <c r="DTJ10" s="23"/>
      <c r="DTK10" s="24"/>
      <c r="DTP10" s="23"/>
      <c r="DTQ10" s="23"/>
      <c r="DTR10" s="24"/>
      <c r="DTW10" s="23"/>
      <c r="DTX10" s="23"/>
      <c r="DTY10" s="24"/>
      <c r="DUD10" s="23"/>
      <c r="DUE10" s="23"/>
      <c r="DUF10" s="24"/>
      <c r="DUK10" s="23"/>
      <c r="DUL10" s="23"/>
      <c r="DUM10" s="24"/>
      <c r="DUR10" s="23"/>
      <c r="DUS10" s="23"/>
      <c r="DUT10" s="24"/>
      <c r="DUY10" s="23"/>
      <c r="DUZ10" s="23"/>
      <c r="DVA10" s="24"/>
      <c r="DVF10" s="23"/>
      <c r="DVG10" s="23"/>
      <c r="DVH10" s="24"/>
      <c r="DVM10" s="23"/>
      <c r="DVN10" s="23"/>
      <c r="DVO10" s="24"/>
      <c r="DVT10" s="23"/>
      <c r="DVU10" s="23"/>
      <c r="DVV10" s="24"/>
      <c r="DWA10" s="23"/>
      <c r="DWB10" s="23"/>
      <c r="DWC10" s="24"/>
      <c r="DWH10" s="23"/>
      <c r="DWI10" s="23"/>
      <c r="DWJ10" s="24"/>
      <c r="DWO10" s="23"/>
      <c r="DWP10" s="23"/>
      <c r="DWQ10" s="24"/>
      <c r="DWV10" s="23"/>
      <c r="DWW10" s="23"/>
      <c r="DWX10" s="24"/>
      <c r="DXC10" s="23"/>
      <c r="DXD10" s="23"/>
      <c r="DXE10" s="24"/>
      <c r="DXJ10" s="23"/>
      <c r="DXK10" s="23"/>
      <c r="DXL10" s="24"/>
      <c r="DXQ10" s="23"/>
      <c r="DXR10" s="23"/>
      <c r="DXS10" s="24"/>
      <c r="DXX10" s="23"/>
      <c r="DXY10" s="23"/>
      <c r="DXZ10" s="24"/>
      <c r="DYE10" s="23"/>
      <c r="DYF10" s="23"/>
      <c r="DYG10" s="24"/>
      <c r="DYL10" s="23"/>
      <c r="DYM10" s="23"/>
      <c r="DYN10" s="24"/>
      <c r="DYS10" s="23"/>
      <c r="DYT10" s="23"/>
      <c r="DYU10" s="24"/>
      <c r="DYZ10" s="23"/>
      <c r="DZA10" s="23"/>
      <c r="DZB10" s="24"/>
      <c r="DZG10" s="23"/>
      <c r="DZH10" s="23"/>
      <c r="DZI10" s="24"/>
      <c r="DZN10" s="23"/>
      <c r="DZO10" s="23"/>
      <c r="DZP10" s="24"/>
      <c r="DZU10" s="23"/>
      <c r="DZV10" s="23"/>
      <c r="DZW10" s="24"/>
      <c r="EAB10" s="23"/>
      <c r="EAC10" s="23"/>
      <c r="EAD10" s="24"/>
      <c r="EAI10" s="23"/>
      <c r="EAJ10" s="23"/>
      <c r="EAK10" s="24"/>
      <c r="EAP10" s="23"/>
      <c r="EAQ10" s="23"/>
      <c r="EAR10" s="24"/>
      <c r="EAW10" s="23"/>
      <c r="EAX10" s="23"/>
      <c r="EAY10" s="24"/>
      <c r="EBD10" s="23"/>
      <c r="EBE10" s="23"/>
      <c r="EBF10" s="24"/>
      <c r="EBK10" s="23"/>
      <c r="EBL10" s="23"/>
      <c r="EBM10" s="24"/>
      <c r="EBR10" s="23"/>
      <c r="EBS10" s="23"/>
      <c r="EBT10" s="24"/>
      <c r="EBY10" s="23"/>
      <c r="EBZ10" s="23"/>
      <c r="ECA10" s="24"/>
      <c r="ECF10" s="23"/>
      <c r="ECG10" s="23"/>
      <c r="ECH10" s="24"/>
      <c r="ECM10" s="23"/>
      <c r="ECN10" s="23"/>
      <c r="ECO10" s="24"/>
      <c r="ECT10" s="23"/>
      <c r="ECU10" s="23"/>
      <c r="ECV10" s="24"/>
      <c r="EDA10" s="23"/>
      <c r="EDB10" s="23"/>
      <c r="EDC10" s="24"/>
      <c r="EDH10" s="23"/>
      <c r="EDI10" s="23"/>
      <c r="EDJ10" s="24"/>
      <c r="EDO10" s="23"/>
      <c r="EDP10" s="23"/>
      <c r="EDQ10" s="24"/>
      <c r="EDV10" s="23"/>
      <c r="EDW10" s="23"/>
      <c r="EDX10" s="24"/>
      <c r="EEC10" s="23"/>
      <c r="EED10" s="23"/>
      <c r="EEE10" s="24"/>
      <c r="EEJ10" s="23"/>
      <c r="EEK10" s="23"/>
      <c r="EEL10" s="24"/>
      <c r="EEQ10" s="23"/>
      <c r="EER10" s="23"/>
      <c r="EES10" s="24"/>
      <c r="EEX10" s="23"/>
      <c r="EEY10" s="23"/>
      <c r="EEZ10" s="24"/>
      <c r="EFE10" s="23"/>
      <c r="EFF10" s="23"/>
      <c r="EFG10" s="24"/>
      <c r="EFL10" s="23"/>
      <c r="EFM10" s="23"/>
      <c r="EFN10" s="24"/>
      <c r="EFS10" s="23"/>
      <c r="EFT10" s="23"/>
      <c r="EFU10" s="24"/>
      <c r="EFZ10" s="23"/>
      <c r="EGA10" s="23"/>
      <c r="EGB10" s="24"/>
      <c r="EGG10" s="23"/>
      <c r="EGH10" s="23"/>
      <c r="EGI10" s="24"/>
      <c r="EGN10" s="23"/>
      <c r="EGO10" s="23"/>
      <c r="EGP10" s="24"/>
      <c r="EGU10" s="23"/>
      <c r="EGV10" s="23"/>
      <c r="EGW10" s="24"/>
      <c r="EHB10" s="23"/>
      <c r="EHC10" s="23"/>
      <c r="EHD10" s="24"/>
      <c r="EHI10" s="23"/>
      <c r="EHJ10" s="23"/>
      <c r="EHK10" s="24"/>
      <c r="EHP10" s="23"/>
      <c r="EHQ10" s="23"/>
      <c r="EHR10" s="24"/>
      <c r="EHW10" s="23"/>
      <c r="EHX10" s="23"/>
      <c r="EHY10" s="24"/>
      <c r="EID10" s="23"/>
      <c r="EIE10" s="23"/>
      <c r="EIF10" s="24"/>
      <c r="EIK10" s="23"/>
      <c r="EIL10" s="23"/>
      <c r="EIM10" s="24"/>
      <c r="EIR10" s="23"/>
      <c r="EIS10" s="23"/>
      <c r="EIT10" s="24"/>
      <c r="EIY10" s="23"/>
      <c r="EIZ10" s="23"/>
      <c r="EJA10" s="24"/>
      <c r="EJF10" s="23"/>
      <c r="EJG10" s="23"/>
      <c r="EJH10" s="24"/>
      <c r="EJM10" s="23"/>
      <c r="EJN10" s="23"/>
      <c r="EJO10" s="24"/>
      <c r="EJT10" s="23"/>
      <c r="EJU10" s="23"/>
      <c r="EJV10" s="24"/>
      <c r="EKA10" s="23"/>
      <c r="EKB10" s="23"/>
      <c r="EKC10" s="24"/>
      <c r="EKH10" s="23"/>
      <c r="EKI10" s="23"/>
      <c r="EKJ10" s="24"/>
      <c r="EKO10" s="23"/>
      <c r="EKP10" s="23"/>
      <c r="EKQ10" s="24"/>
      <c r="EKV10" s="23"/>
      <c r="EKW10" s="23"/>
      <c r="EKX10" s="24"/>
      <c r="ELC10" s="23"/>
      <c r="ELD10" s="23"/>
      <c r="ELE10" s="24"/>
      <c r="ELJ10" s="23"/>
      <c r="ELK10" s="23"/>
      <c r="ELL10" s="24"/>
      <c r="ELQ10" s="23"/>
      <c r="ELR10" s="23"/>
      <c r="ELS10" s="24"/>
      <c r="ELX10" s="23"/>
      <c r="ELY10" s="23"/>
      <c r="ELZ10" s="24"/>
      <c r="EME10" s="23"/>
      <c r="EMF10" s="23"/>
      <c r="EMG10" s="24"/>
      <c r="EML10" s="23"/>
      <c r="EMM10" s="23"/>
      <c r="EMN10" s="24"/>
      <c r="EMS10" s="23"/>
      <c r="EMT10" s="23"/>
      <c r="EMU10" s="24"/>
      <c r="EMZ10" s="23"/>
      <c r="ENA10" s="23"/>
      <c r="ENB10" s="24"/>
      <c r="ENG10" s="23"/>
      <c r="ENH10" s="23"/>
      <c r="ENI10" s="24"/>
      <c r="ENN10" s="23"/>
      <c r="ENO10" s="23"/>
      <c r="ENP10" s="24"/>
      <c r="ENU10" s="23"/>
      <c r="ENV10" s="23"/>
      <c r="ENW10" s="24"/>
      <c r="EOB10" s="23"/>
      <c r="EOC10" s="23"/>
      <c r="EOD10" s="24"/>
      <c r="EOI10" s="23"/>
      <c r="EOJ10" s="23"/>
      <c r="EOK10" s="24"/>
      <c r="EOP10" s="23"/>
      <c r="EOQ10" s="23"/>
      <c r="EOR10" s="24"/>
      <c r="EOW10" s="23"/>
      <c r="EOX10" s="23"/>
      <c r="EOY10" s="24"/>
      <c r="EPD10" s="23"/>
      <c r="EPE10" s="23"/>
      <c r="EPF10" s="24"/>
      <c r="EPK10" s="23"/>
      <c r="EPL10" s="23"/>
      <c r="EPM10" s="24"/>
      <c r="EPR10" s="23"/>
      <c r="EPS10" s="23"/>
      <c r="EPT10" s="24"/>
      <c r="EPY10" s="23"/>
      <c r="EPZ10" s="23"/>
      <c r="EQA10" s="24"/>
      <c r="EQF10" s="23"/>
      <c r="EQG10" s="23"/>
      <c r="EQH10" s="24"/>
      <c r="EQM10" s="23"/>
      <c r="EQN10" s="23"/>
      <c r="EQO10" s="24"/>
      <c r="EQT10" s="23"/>
      <c r="EQU10" s="23"/>
      <c r="EQV10" s="24"/>
      <c r="ERA10" s="23"/>
      <c r="ERB10" s="23"/>
      <c r="ERC10" s="24"/>
      <c r="ERH10" s="23"/>
      <c r="ERI10" s="23"/>
      <c r="ERJ10" s="24"/>
      <c r="ERO10" s="23"/>
      <c r="ERP10" s="23"/>
      <c r="ERQ10" s="24"/>
      <c r="ERV10" s="23"/>
      <c r="ERW10" s="23"/>
      <c r="ERX10" s="24"/>
      <c r="ESC10" s="23"/>
      <c r="ESD10" s="23"/>
      <c r="ESE10" s="24"/>
      <c r="ESJ10" s="23"/>
      <c r="ESK10" s="23"/>
      <c r="ESL10" s="24"/>
      <c r="ESQ10" s="23"/>
      <c r="ESR10" s="23"/>
      <c r="ESS10" s="24"/>
      <c r="ESX10" s="23"/>
      <c r="ESY10" s="23"/>
      <c r="ESZ10" s="24"/>
      <c r="ETE10" s="23"/>
      <c r="ETF10" s="23"/>
      <c r="ETG10" s="24"/>
      <c r="ETL10" s="23"/>
      <c r="ETM10" s="23"/>
      <c r="ETN10" s="24"/>
      <c r="ETS10" s="23"/>
      <c r="ETT10" s="23"/>
      <c r="ETU10" s="24"/>
      <c r="ETZ10" s="23"/>
      <c r="EUA10" s="23"/>
      <c r="EUB10" s="24"/>
      <c r="EUG10" s="23"/>
      <c r="EUH10" s="23"/>
      <c r="EUI10" s="24"/>
      <c r="EUN10" s="23"/>
      <c r="EUO10" s="23"/>
      <c r="EUP10" s="24"/>
      <c r="EUU10" s="23"/>
      <c r="EUV10" s="23"/>
      <c r="EUW10" s="24"/>
      <c r="EVB10" s="23"/>
      <c r="EVC10" s="23"/>
      <c r="EVD10" s="24"/>
      <c r="EVI10" s="23"/>
      <c r="EVJ10" s="23"/>
      <c r="EVK10" s="24"/>
      <c r="EVP10" s="23"/>
      <c r="EVQ10" s="23"/>
      <c r="EVR10" s="24"/>
      <c r="EVW10" s="23"/>
      <c r="EVX10" s="23"/>
      <c r="EVY10" s="24"/>
      <c r="EWD10" s="23"/>
      <c r="EWE10" s="23"/>
      <c r="EWF10" s="24"/>
      <c r="EWK10" s="23"/>
      <c r="EWL10" s="23"/>
      <c r="EWM10" s="24"/>
      <c r="EWR10" s="23"/>
      <c r="EWS10" s="23"/>
      <c r="EWT10" s="24"/>
      <c r="EWY10" s="23"/>
      <c r="EWZ10" s="23"/>
      <c r="EXA10" s="24"/>
      <c r="EXF10" s="23"/>
      <c r="EXG10" s="23"/>
      <c r="EXH10" s="24"/>
      <c r="EXM10" s="23"/>
      <c r="EXN10" s="23"/>
      <c r="EXO10" s="24"/>
      <c r="EXT10" s="23"/>
      <c r="EXU10" s="23"/>
      <c r="EXV10" s="24"/>
      <c r="EYA10" s="23"/>
      <c r="EYB10" s="23"/>
      <c r="EYC10" s="24"/>
      <c r="EYH10" s="23"/>
      <c r="EYI10" s="23"/>
      <c r="EYJ10" s="24"/>
      <c r="EYO10" s="23"/>
      <c r="EYP10" s="23"/>
      <c r="EYQ10" s="24"/>
      <c r="EYV10" s="23"/>
      <c r="EYW10" s="23"/>
      <c r="EYX10" s="24"/>
      <c r="EZC10" s="23"/>
      <c r="EZD10" s="23"/>
      <c r="EZE10" s="24"/>
      <c r="EZJ10" s="23"/>
      <c r="EZK10" s="23"/>
      <c r="EZL10" s="24"/>
      <c r="EZQ10" s="23"/>
      <c r="EZR10" s="23"/>
      <c r="EZS10" s="24"/>
      <c r="EZX10" s="23"/>
      <c r="EZY10" s="23"/>
      <c r="EZZ10" s="24"/>
      <c r="FAE10" s="23"/>
      <c r="FAF10" s="23"/>
      <c r="FAG10" s="24"/>
      <c r="FAL10" s="23"/>
      <c r="FAM10" s="23"/>
      <c r="FAN10" s="24"/>
      <c r="FAS10" s="23"/>
      <c r="FAT10" s="23"/>
      <c r="FAU10" s="24"/>
      <c r="FAZ10" s="23"/>
      <c r="FBA10" s="23"/>
      <c r="FBB10" s="24"/>
      <c r="FBG10" s="23"/>
      <c r="FBH10" s="23"/>
      <c r="FBI10" s="24"/>
      <c r="FBN10" s="23"/>
      <c r="FBO10" s="23"/>
      <c r="FBP10" s="24"/>
      <c r="FBU10" s="23"/>
      <c r="FBV10" s="23"/>
      <c r="FBW10" s="24"/>
      <c r="FCB10" s="23"/>
      <c r="FCC10" s="23"/>
      <c r="FCD10" s="24"/>
      <c r="FCI10" s="23"/>
      <c r="FCJ10" s="23"/>
      <c r="FCK10" s="24"/>
      <c r="FCP10" s="23"/>
      <c r="FCQ10" s="23"/>
      <c r="FCR10" s="24"/>
      <c r="FCW10" s="23"/>
      <c r="FCX10" s="23"/>
      <c r="FCY10" s="24"/>
      <c r="FDD10" s="23"/>
      <c r="FDE10" s="23"/>
      <c r="FDF10" s="24"/>
      <c r="FDK10" s="23"/>
      <c r="FDL10" s="23"/>
      <c r="FDM10" s="24"/>
      <c r="FDR10" s="23"/>
      <c r="FDS10" s="23"/>
      <c r="FDT10" s="24"/>
      <c r="FDY10" s="23"/>
      <c r="FDZ10" s="23"/>
      <c r="FEA10" s="24"/>
      <c r="FEF10" s="23"/>
      <c r="FEG10" s="23"/>
      <c r="FEH10" s="24"/>
      <c r="FEM10" s="23"/>
      <c r="FEN10" s="23"/>
      <c r="FEO10" s="24"/>
      <c r="FET10" s="23"/>
      <c r="FEU10" s="23"/>
      <c r="FEV10" s="24"/>
      <c r="FFA10" s="23"/>
      <c r="FFB10" s="23"/>
      <c r="FFC10" s="24"/>
      <c r="FFH10" s="23"/>
      <c r="FFI10" s="23"/>
      <c r="FFJ10" s="24"/>
      <c r="FFO10" s="23"/>
      <c r="FFP10" s="23"/>
      <c r="FFQ10" s="24"/>
      <c r="FFV10" s="23"/>
      <c r="FFW10" s="23"/>
      <c r="FFX10" s="24"/>
      <c r="FGC10" s="23"/>
      <c r="FGD10" s="23"/>
      <c r="FGE10" s="24"/>
      <c r="FGJ10" s="23"/>
      <c r="FGK10" s="23"/>
      <c r="FGL10" s="24"/>
      <c r="FGQ10" s="23"/>
      <c r="FGR10" s="23"/>
      <c r="FGS10" s="24"/>
      <c r="FGX10" s="23"/>
      <c r="FGY10" s="23"/>
      <c r="FGZ10" s="24"/>
      <c r="FHE10" s="23"/>
      <c r="FHF10" s="23"/>
      <c r="FHG10" s="24"/>
      <c r="FHL10" s="23"/>
      <c r="FHM10" s="23"/>
      <c r="FHN10" s="24"/>
      <c r="FHS10" s="23"/>
      <c r="FHT10" s="23"/>
      <c r="FHU10" s="24"/>
      <c r="FHZ10" s="23"/>
      <c r="FIA10" s="23"/>
      <c r="FIB10" s="24"/>
      <c r="FIG10" s="23"/>
      <c r="FIH10" s="23"/>
      <c r="FII10" s="24"/>
      <c r="FIN10" s="23"/>
      <c r="FIO10" s="23"/>
      <c r="FIP10" s="24"/>
      <c r="FIU10" s="23"/>
      <c r="FIV10" s="23"/>
      <c r="FIW10" s="24"/>
      <c r="FJB10" s="23"/>
      <c r="FJC10" s="23"/>
      <c r="FJD10" s="24"/>
      <c r="FJI10" s="23"/>
      <c r="FJJ10" s="23"/>
      <c r="FJK10" s="24"/>
      <c r="FJP10" s="23"/>
      <c r="FJQ10" s="23"/>
      <c r="FJR10" s="24"/>
      <c r="FJW10" s="23"/>
      <c r="FJX10" s="23"/>
      <c r="FJY10" s="24"/>
      <c r="FKD10" s="23"/>
      <c r="FKE10" s="23"/>
      <c r="FKF10" s="24"/>
      <c r="FKK10" s="23"/>
      <c r="FKL10" s="23"/>
      <c r="FKM10" s="24"/>
      <c r="FKR10" s="23"/>
      <c r="FKS10" s="23"/>
      <c r="FKT10" s="24"/>
      <c r="FKY10" s="23"/>
      <c r="FKZ10" s="23"/>
      <c r="FLA10" s="24"/>
      <c r="FLF10" s="23"/>
      <c r="FLG10" s="23"/>
      <c r="FLH10" s="24"/>
      <c r="FLM10" s="23"/>
      <c r="FLN10" s="23"/>
      <c r="FLO10" s="24"/>
      <c r="FLT10" s="23"/>
      <c r="FLU10" s="23"/>
      <c r="FLV10" s="24"/>
      <c r="FMA10" s="23"/>
      <c r="FMB10" s="23"/>
      <c r="FMC10" s="24"/>
      <c r="FMH10" s="23"/>
      <c r="FMI10" s="23"/>
      <c r="FMJ10" s="24"/>
      <c r="FMO10" s="23"/>
      <c r="FMP10" s="23"/>
      <c r="FMQ10" s="24"/>
      <c r="FMV10" s="23"/>
      <c r="FMW10" s="23"/>
      <c r="FMX10" s="24"/>
      <c r="FNC10" s="23"/>
      <c r="FND10" s="23"/>
      <c r="FNE10" s="24"/>
      <c r="FNJ10" s="23"/>
      <c r="FNK10" s="23"/>
      <c r="FNL10" s="24"/>
      <c r="FNQ10" s="23"/>
      <c r="FNR10" s="23"/>
      <c r="FNS10" s="24"/>
      <c r="FNX10" s="23"/>
      <c r="FNY10" s="23"/>
      <c r="FNZ10" s="24"/>
      <c r="FOE10" s="23"/>
      <c r="FOF10" s="23"/>
      <c r="FOG10" s="24"/>
      <c r="FOL10" s="23"/>
      <c r="FOM10" s="23"/>
      <c r="FON10" s="24"/>
      <c r="FOS10" s="23"/>
      <c r="FOT10" s="23"/>
      <c r="FOU10" s="24"/>
      <c r="FOZ10" s="23"/>
      <c r="FPA10" s="23"/>
      <c r="FPB10" s="24"/>
      <c r="FPG10" s="23"/>
      <c r="FPH10" s="23"/>
      <c r="FPI10" s="24"/>
      <c r="FPN10" s="23"/>
      <c r="FPO10" s="23"/>
      <c r="FPP10" s="24"/>
      <c r="FPU10" s="23"/>
      <c r="FPV10" s="23"/>
      <c r="FPW10" s="24"/>
      <c r="FQB10" s="23"/>
      <c r="FQC10" s="23"/>
      <c r="FQD10" s="24"/>
      <c r="FQI10" s="23"/>
      <c r="FQJ10" s="23"/>
      <c r="FQK10" s="24"/>
      <c r="FQP10" s="23"/>
      <c r="FQQ10" s="23"/>
      <c r="FQR10" s="24"/>
      <c r="FQW10" s="23"/>
      <c r="FQX10" s="23"/>
      <c r="FQY10" s="24"/>
      <c r="FRD10" s="23"/>
      <c r="FRE10" s="23"/>
      <c r="FRF10" s="24"/>
      <c r="FRK10" s="23"/>
      <c r="FRL10" s="23"/>
      <c r="FRM10" s="24"/>
      <c r="FRR10" s="23"/>
      <c r="FRS10" s="23"/>
      <c r="FRT10" s="24"/>
      <c r="FRY10" s="23"/>
      <c r="FRZ10" s="23"/>
      <c r="FSA10" s="24"/>
      <c r="FSF10" s="23"/>
      <c r="FSG10" s="23"/>
      <c r="FSH10" s="24"/>
      <c r="FSM10" s="23"/>
      <c r="FSN10" s="23"/>
      <c r="FSO10" s="24"/>
      <c r="FST10" s="23"/>
      <c r="FSU10" s="23"/>
      <c r="FSV10" s="24"/>
      <c r="FTA10" s="23"/>
      <c r="FTB10" s="23"/>
      <c r="FTC10" s="24"/>
      <c r="FTH10" s="23"/>
      <c r="FTI10" s="23"/>
      <c r="FTJ10" s="24"/>
      <c r="FTO10" s="23"/>
      <c r="FTP10" s="23"/>
      <c r="FTQ10" s="24"/>
      <c r="FTV10" s="23"/>
      <c r="FTW10" s="23"/>
      <c r="FTX10" s="24"/>
      <c r="FUC10" s="23"/>
      <c r="FUD10" s="23"/>
      <c r="FUE10" s="24"/>
      <c r="FUJ10" s="23"/>
      <c r="FUK10" s="23"/>
      <c r="FUL10" s="24"/>
      <c r="FUQ10" s="23"/>
      <c r="FUR10" s="23"/>
      <c r="FUS10" s="24"/>
      <c r="FUX10" s="23"/>
      <c r="FUY10" s="23"/>
      <c r="FUZ10" s="24"/>
      <c r="FVE10" s="23"/>
      <c r="FVF10" s="23"/>
      <c r="FVG10" s="24"/>
      <c r="FVL10" s="23"/>
      <c r="FVM10" s="23"/>
      <c r="FVN10" s="24"/>
      <c r="FVS10" s="23"/>
      <c r="FVT10" s="23"/>
      <c r="FVU10" s="24"/>
      <c r="FVZ10" s="23"/>
      <c r="FWA10" s="23"/>
      <c r="FWB10" s="24"/>
      <c r="FWG10" s="23"/>
      <c r="FWH10" s="23"/>
      <c r="FWI10" s="24"/>
      <c r="FWN10" s="23"/>
      <c r="FWO10" s="23"/>
      <c r="FWP10" s="24"/>
      <c r="FWU10" s="23"/>
      <c r="FWV10" s="23"/>
      <c r="FWW10" s="24"/>
      <c r="FXB10" s="23"/>
      <c r="FXC10" s="23"/>
      <c r="FXD10" s="24"/>
      <c r="FXI10" s="23"/>
      <c r="FXJ10" s="23"/>
      <c r="FXK10" s="24"/>
      <c r="FXP10" s="23"/>
      <c r="FXQ10" s="23"/>
      <c r="FXR10" s="24"/>
      <c r="FXW10" s="23"/>
      <c r="FXX10" s="23"/>
      <c r="FXY10" s="24"/>
      <c r="FYD10" s="23"/>
      <c r="FYE10" s="23"/>
      <c r="FYF10" s="24"/>
      <c r="FYK10" s="23"/>
      <c r="FYL10" s="23"/>
      <c r="FYM10" s="24"/>
      <c r="FYR10" s="23"/>
      <c r="FYS10" s="23"/>
      <c r="FYT10" s="24"/>
      <c r="FYY10" s="23"/>
      <c r="FYZ10" s="23"/>
      <c r="FZA10" s="24"/>
      <c r="FZF10" s="23"/>
      <c r="FZG10" s="23"/>
      <c r="FZH10" s="24"/>
      <c r="FZM10" s="23"/>
      <c r="FZN10" s="23"/>
      <c r="FZO10" s="24"/>
      <c r="FZT10" s="23"/>
      <c r="FZU10" s="23"/>
      <c r="FZV10" s="24"/>
      <c r="GAA10" s="23"/>
      <c r="GAB10" s="23"/>
      <c r="GAC10" s="24"/>
      <c r="GAH10" s="23"/>
      <c r="GAI10" s="23"/>
      <c r="GAJ10" s="24"/>
      <c r="GAO10" s="23"/>
      <c r="GAP10" s="23"/>
      <c r="GAQ10" s="24"/>
      <c r="GAV10" s="23"/>
      <c r="GAW10" s="23"/>
      <c r="GAX10" s="24"/>
      <c r="GBC10" s="23"/>
      <c r="GBD10" s="23"/>
      <c r="GBE10" s="24"/>
      <c r="GBJ10" s="23"/>
      <c r="GBK10" s="23"/>
      <c r="GBL10" s="24"/>
      <c r="GBQ10" s="23"/>
      <c r="GBR10" s="23"/>
      <c r="GBS10" s="24"/>
      <c r="GBX10" s="23"/>
      <c r="GBY10" s="23"/>
      <c r="GBZ10" s="24"/>
      <c r="GCE10" s="23"/>
      <c r="GCF10" s="23"/>
      <c r="GCG10" s="24"/>
      <c r="GCL10" s="23"/>
      <c r="GCM10" s="23"/>
      <c r="GCN10" s="24"/>
      <c r="GCS10" s="23"/>
      <c r="GCT10" s="23"/>
      <c r="GCU10" s="24"/>
      <c r="GCZ10" s="23"/>
      <c r="GDA10" s="23"/>
      <c r="GDB10" s="24"/>
      <c r="GDG10" s="23"/>
      <c r="GDH10" s="23"/>
      <c r="GDI10" s="24"/>
      <c r="GDN10" s="23"/>
      <c r="GDO10" s="23"/>
      <c r="GDP10" s="24"/>
      <c r="GDU10" s="23"/>
      <c r="GDV10" s="23"/>
      <c r="GDW10" s="24"/>
      <c r="GEB10" s="23"/>
      <c r="GEC10" s="23"/>
      <c r="GED10" s="24"/>
      <c r="GEI10" s="23"/>
      <c r="GEJ10" s="23"/>
      <c r="GEK10" s="24"/>
      <c r="GEP10" s="23"/>
      <c r="GEQ10" s="23"/>
      <c r="GER10" s="24"/>
      <c r="GEW10" s="23"/>
      <c r="GEX10" s="23"/>
      <c r="GEY10" s="24"/>
      <c r="GFD10" s="23"/>
      <c r="GFE10" s="23"/>
      <c r="GFF10" s="24"/>
      <c r="GFK10" s="23"/>
      <c r="GFL10" s="23"/>
      <c r="GFM10" s="24"/>
      <c r="GFR10" s="23"/>
      <c r="GFS10" s="23"/>
      <c r="GFT10" s="24"/>
      <c r="GFY10" s="23"/>
      <c r="GFZ10" s="23"/>
      <c r="GGA10" s="24"/>
      <c r="GGF10" s="23"/>
      <c r="GGG10" s="23"/>
      <c r="GGH10" s="24"/>
      <c r="GGM10" s="23"/>
      <c r="GGN10" s="23"/>
      <c r="GGO10" s="24"/>
      <c r="GGT10" s="23"/>
      <c r="GGU10" s="23"/>
      <c r="GGV10" s="24"/>
      <c r="GHA10" s="23"/>
      <c r="GHB10" s="23"/>
      <c r="GHC10" s="24"/>
      <c r="GHH10" s="23"/>
      <c r="GHI10" s="23"/>
      <c r="GHJ10" s="24"/>
      <c r="GHO10" s="23"/>
      <c r="GHP10" s="23"/>
      <c r="GHQ10" s="24"/>
      <c r="GHV10" s="23"/>
      <c r="GHW10" s="23"/>
      <c r="GHX10" s="24"/>
      <c r="GIC10" s="23"/>
      <c r="GID10" s="23"/>
      <c r="GIE10" s="24"/>
      <c r="GIJ10" s="23"/>
      <c r="GIK10" s="23"/>
      <c r="GIL10" s="24"/>
      <c r="GIQ10" s="23"/>
      <c r="GIR10" s="23"/>
      <c r="GIS10" s="24"/>
      <c r="GIX10" s="23"/>
      <c r="GIY10" s="23"/>
      <c r="GIZ10" s="24"/>
      <c r="GJE10" s="23"/>
      <c r="GJF10" s="23"/>
      <c r="GJG10" s="24"/>
      <c r="GJL10" s="23"/>
      <c r="GJM10" s="23"/>
      <c r="GJN10" s="24"/>
      <c r="GJS10" s="23"/>
      <c r="GJT10" s="23"/>
      <c r="GJU10" s="24"/>
      <c r="GJZ10" s="23"/>
      <c r="GKA10" s="23"/>
      <c r="GKB10" s="24"/>
      <c r="GKG10" s="23"/>
      <c r="GKH10" s="23"/>
      <c r="GKI10" s="24"/>
      <c r="GKN10" s="23"/>
      <c r="GKO10" s="23"/>
      <c r="GKP10" s="24"/>
      <c r="GKU10" s="23"/>
      <c r="GKV10" s="23"/>
      <c r="GKW10" s="24"/>
      <c r="GLB10" s="23"/>
      <c r="GLC10" s="23"/>
      <c r="GLD10" s="24"/>
      <c r="GLI10" s="23"/>
      <c r="GLJ10" s="23"/>
      <c r="GLK10" s="24"/>
      <c r="GLP10" s="23"/>
      <c r="GLQ10" s="23"/>
      <c r="GLR10" s="24"/>
      <c r="GLW10" s="23"/>
      <c r="GLX10" s="23"/>
      <c r="GLY10" s="24"/>
      <c r="GMD10" s="23"/>
      <c r="GME10" s="23"/>
      <c r="GMF10" s="24"/>
      <c r="GMK10" s="23"/>
      <c r="GML10" s="23"/>
      <c r="GMM10" s="24"/>
      <c r="GMR10" s="23"/>
      <c r="GMS10" s="23"/>
      <c r="GMT10" s="24"/>
      <c r="GMY10" s="23"/>
      <c r="GMZ10" s="23"/>
      <c r="GNA10" s="24"/>
      <c r="GNF10" s="23"/>
      <c r="GNG10" s="23"/>
      <c r="GNH10" s="24"/>
      <c r="GNM10" s="23"/>
      <c r="GNN10" s="23"/>
      <c r="GNO10" s="24"/>
      <c r="GNT10" s="23"/>
      <c r="GNU10" s="23"/>
      <c r="GNV10" s="24"/>
      <c r="GOA10" s="23"/>
      <c r="GOB10" s="23"/>
      <c r="GOC10" s="24"/>
      <c r="GOH10" s="23"/>
      <c r="GOI10" s="23"/>
      <c r="GOJ10" s="24"/>
      <c r="GOO10" s="23"/>
      <c r="GOP10" s="23"/>
      <c r="GOQ10" s="24"/>
      <c r="GOV10" s="23"/>
      <c r="GOW10" s="23"/>
      <c r="GOX10" s="24"/>
      <c r="GPC10" s="23"/>
      <c r="GPD10" s="23"/>
      <c r="GPE10" s="24"/>
      <c r="GPJ10" s="23"/>
      <c r="GPK10" s="23"/>
      <c r="GPL10" s="24"/>
      <c r="GPQ10" s="23"/>
      <c r="GPR10" s="23"/>
      <c r="GPS10" s="24"/>
      <c r="GPX10" s="23"/>
      <c r="GPY10" s="23"/>
      <c r="GPZ10" s="24"/>
      <c r="GQE10" s="23"/>
      <c r="GQF10" s="23"/>
      <c r="GQG10" s="24"/>
      <c r="GQL10" s="23"/>
      <c r="GQM10" s="23"/>
      <c r="GQN10" s="24"/>
      <c r="GQS10" s="23"/>
      <c r="GQT10" s="23"/>
      <c r="GQU10" s="24"/>
      <c r="GQZ10" s="23"/>
      <c r="GRA10" s="23"/>
      <c r="GRB10" s="24"/>
      <c r="GRG10" s="23"/>
      <c r="GRH10" s="23"/>
      <c r="GRI10" s="24"/>
      <c r="GRN10" s="23"/>
      <c r="GRO10" s="23"/>
      <c r="GRP10" s="24"/>
      <c r="GRU10" s="23"/>
      <c r="GRV10" s="23"/>
      <c r="GRW10" s="24"/>
      <c r="GSB10" s="23"/>
      <c r="GSC10" s="23"/>
      <c r="GSD10" s="24"/>
      <c r="GSI10" s="23"/>
      <c r="GSJ10" s="23"/>
      <c r="GSK10" s="24"/>
      <c r="GSP10" s="23"/>
      <c r="GSQ10" s="23"/>
      <c r="GSR10" s="24"/>
      <c r="GSW10" s="23"/>
      <c r="GSX10" s="23"/>
      <c r="GSY10" s="24"/>
      <c r="GTD10" s="23"/>
      <c r="GTE10" s="23"/>
      <c r="GTF10" s="24"/>
      <c r="GTK10" s="23"/>
      <c r="GTL10" s="23"/>
      <c r="GTM10" s="24"/>
      <c r="GTR10" s="23"/>
      <c r="GTS10" s="23"/>
      <c r="GTT10" s="24"/>
      <c r="GTY10" s="23"/>
      <c r="GTZ10" s="23"/>
      <c r="GUA10" s="24"/>
      <c r="GUF10" s="23"/>
      <c r="GUG10" s="23"/>
      <c r="GUH10" s="24"/>
      <c r="GUM10" s="23"/>
      <c r="GUN10" s="23"/>
      <c r="GUO10" s="24"/>
      <c r="GUT10" s="23"/>
      <c r="GUU10" s="23"/>
      <c r="GUV10" s="24"/>
      <c r="GVA10" s="23"/>
      <c r="GVB10" s="23"/>
      <c r="GVC10" s="24"/>
      <c r="GVH10" s="23"/>
      <c r="GVI10" s="23"/>
      <c r="GVJ10" s="24"/>
      <c r="GVO10" s="23"/>
      <c r="GVP10" s="23"/>
      <c r="GVQ10" s="24"/>
      <c r="GVV10" s="23"/>
      <c r="GVW10" s="23"/>
      <c r="GVX10" s="24"/>
      <c r="GWC10" s="23"/>
      <c r="GWD10" s="23"/>
      <c r="GWE10" s="24"/>
      <c r="GWJ10" s="23"/>
      <c r="GWK10" s="23"/>
      <c r="GWL10" s="24"/>
      <c r="GWQ10" s="23"/>
      <c r="GWR10" s="23"/>
      <c r="GWS10" s="24"/>
      <c r="GWX10" s="23"/>
      <c r="GWY10" s="23"/>
      <c r="GWZ10" s="24"/>
      <c r="GXE10" s="23"/>
      <c r="GXF10" s="23"/>
      <c r="GXG10" s="24"/>
      <c r="GXL10" s="23"/>
      <c r="GXM10" s="23"/>
      <c r="GXN10" s="24"/>
      <c r="GXS10" s="23"/>
      <c r="GXT10" s="23"/>
      <c r="GXU10" s="24"/>
      <c r="GXZ10" s="23"/>
      <c r="GYA10" s="23"/>
      <c r="GYB10" s="24"/>
      <c r="GYG10" s="23"/>
      <c r="GYH10" s="23"/>
      <c r="GYI10" s="24"/>
      <c r="GYN10" s="23"/>
      <c r="GYO10" s="23"/>
      <c r="GYP10" s="24"/>
      <c r="GYU10" s="23"/>
      <c r="GYV10" s="23"/>
      <c r="GYW10" s="24"/>
      <c r="GZB10" s="23"/>
      <c r="GZC10" s="23"/>
      <c r="GZD10" s="24"/>
      <c r="GZI10" s="23"/>
      <c r="GZJ10" s="23"/>
      <c r="GZK10" s="24"/>
      <c r="GZP10" s="23"/>
      <c r="GZQ10" s="23"/>
      <c r="GZR10" s="24"/>
      <c r="GZW10" s="23"/>
      <c r="GZX10" s="23"/>
      <c r="GZY10" s="24"/>
      <c r="HAD10" s="23"/>
      <c r="HAE10" s="23"/>
      <c r="HAF10" s="24"/>
      <c r="HAK10" s="23"/>
      <c r="HAL10" s="23"/>
      <c r="HAM10" s="24"/>
      <c r="HAR10" s="23"/>
      <c r="HAS10" s="23"/>
      <c r="HAT10" s="24"/>
      <c r="HAY10" s="23"/>
      <c r="HAZ10" s="23"/>
      <c r="HBA10" s="24"/>
      <c r="HBF10" s="23"/>
      <c r="HBG10" s="23"/>
      <c r="HBH10" s="24"/>
      <c r="HBM10" s="23"/>
      <c r="HBN10" s="23"/>
      <c r="HBO10" s="24"/>
      <c r="HBT10" s="23"/>
      <c r="HBU10" s="23"/>
      <c r="HBV10" s="24"/>
      <c r="HCA10" s="23"/>
      <c r="HCB10" s="23"/>
      <c r="HCC10" s="24"/>
      <c r="HCH10" s="23"/>
      <c r="HCI10" s="23"/>
      <c r="HCJ10" s="24"/>
      <c r="HCO10" s="23"/>
      <c r="HCP10" s="23"/>
      <c r="HCQ10" s="24"/>
      <c r="HCV10" s="23"/>
      <c r="HCW10" s="23"/>
      <c r="HCX10" s="24"/>
      <c r="HDC10" s="23"/>
      <c r="HDD10" s="23"/>
      <c r="HDE10" s="24"/>
      <c r="HDJ10" s="23"/>
      <c r="HDK10" s="23"/>
      <c r="HDL10" s="24"/>
      <c r="HDQ10" s="23"/>
      <c r="HDR10" s="23"/>
      <c r="HDS10" s="24"/>
      <c r="HDX10" s="23"/>
      <c r="HDY10" s="23"/>
      <c r="HDZ10" s="24"/>
      <c r="HEE10" s="23"/>
      <c r="HEF10" s="23"/>
      <c r="HEG10" s="24"/>
      <c r="HEL10" s="23"/>
      <c r="HEM10" s="23"/>
      <c r="HEN10" s="24"/>
      <c r="HES10" s="23"/>
      <c r="HET10" s="23"/>
      <c r="HEU10" s="24"/>
      <c r="HEZ10" s="23"/>
      <c r="HFA10" s="23"/>
      <c r="HFB10" s="24"/>
      <c r="HFG10" s="23"/>
      <c r="HFH10" s="23"/>
      <c r="HFI10" s="24"/>
      <c r="HFN10" s="23"/>
      <c r="HFO10" s="23"/>
      <c r="HFP10" s="24"/>
      <c r="HFU10" s="23"/>
      <c r="HFV10" s="23"/>
      <c r="HFW10" s="24"/>
      <c r="HGB10" s="23"/>
      <c r="HGC10" s="23"/>
      <c r="HGD10" s="24"/>
      <c r="HGI10" s="23"/>
      <c r="HGJ10" s="23"/>
      <c r="HGK10" s="24"/>
      <c r="HGP10" s="23"/>
      <c r="HGQ10" s="23"/>
      <c r="HGR10" s="24"/>
      <c r="HGW10" s="23"/>
      <c r="HGX10" s="23"/>
      <c r="HGY10" s="24"/>
      <c r="HHD10" s="23"/>
      <c r="HHE10" s="23"/>
      <c r="HHF10" s="24"/>
      <c r="HHK10" s="23"/>
      <c r="HHL10" s="23"/>
      <c r="HHM10" s="24"/>
      <c r="HHR10" s="23"/>
      <c r="HHS10" s="23"/>
      <c r="HHT10" s="24"/>
      <c r="HHY10" s="23"/>
      <c r="HHZ10" s="23"/>
      <c r="HIA10" s="24"/>
      <c r="HIF10" s="23"/>
      <c r="HIG10" s="23"/>
      <c r="HIH10" s="24"/>
      <c r="HIM10" s="23"/>
      <c r="HIN10" s="23"/>
      <c r="HIO10" s="24"/>
      <c r="HIT10" s="23"/>
      <c r="HIU10" s="23"/>
      <c r="HIV10" s="24"/>
      <c r="HJA10" s="23"/>
      <c r="HJB10" s="23"/>
      <c r="HJC10" s="24"/>
      <c r="HJH10" s="23"/>
      <c r="HJI10" s="23"/>
      <c r="HJJ10" s="24"/>
      <c r="HJO10" s="23"/>
      <c r="HJP10" s="23"/>
      <c r="HJQ10" s="24"/>
      <c r="HJV10" s="23"/>
      <c r="HJW10" s="23"/>
      <c r="HJX10" s="24"/>
      <c r="HKC10" s="23"/>
      <c r="HKD10" s="23"/>
      <c r="HKE10" s="24"/>
      <c r="HKJ10" s="23"/>
      <c r="HKK10" s="23"/>
      <c r="HKL10" s="24"/>
      <c r="HKQ10" s="23"/>
      <c r="HKR10" s="23"/>
      <c r="HKS10" s="24"/>
      <c r="HKX10" s="23"/>
      <c r="HKY10" s="23"/>
      <c r="HKZ10" s="24"/>
      <c r="HLE10" s="23"/>
      <c r="HLF10" s="23"/>
      <c r="HLG10" s="24"/>
      <c r="HLL10" s="23"/>
      <c r="HLM10" s="23"/>
      <c r="HLN10" s="24"/>
      <c r="HLS10" s="23"/>
      <c r="HLT10" s="23"/>
      <c r="HLU10" s="24"/>
      <c r="HLZ10" s="23"/>
      <c r="HMA10" s="23"/>
      <c r="HMB10" s="24"/>
      <c r="HMG10" s="23"/>
      <c r="HMH10" s="23"/>
      <c r="HMI10" s="24"/>
      <c r="HMN10" s="23"/>
      <c r="HMO10" s="23"/>
      <c r="HMP10" s="24"/>
      <c r="HMU10" s="23"/>
      <c r="HMV10" s="23"/>
      <c r="HMW10" s="24"/>
      <c r="HNB10" s="23"/>
      <c r="HNC10" s="23"/>
      <c r="HND10" s="24"/>
      <c r="HNI10" s="23"/>
      <c r="HNJ10" s="23"/>
      <c r="HNK10" s="24"/>
      <c r="HNP10" s="23"/>
      <c r="HNQ10" s="23"/>
      <c r="HNR10" s="24"/>
      <c r="HNW10" s="23"/>
      <c r="HNX10" s="23"/>
      <c r="HNY10" s="24"/>
      <c r="HOD10" s="23"/>
      <c r="HOE10" s="23"/>
      <c r="HOF10" s="24"/>
      <c r="HOK10" s="23"/>
      <c r="HOL10" s="23"/>
      <c r="HOM10" s="24"/>
      <c r="HOR10" s="23"/>
      <c r="HOS10" s="23"/>
      <c r="HOT10" s="24"/>
      <c r="HOY10" s="23"/>
      <c r="HOZ10" s="23"/>
      <c r="HPA10" s="24"/>
      <c r="HPF10" s="23"/>
      <c r="HPG10" s="23"/>
      <c r="HPH10" s="24"/>
      <c r="HPM10" s="23"/>
      <c r="HPN10" s="23"/>
      <c r="HPO10" s="24"/>
      <c r="HPT10" s="23"/>
      <c r="HPU10" s="23"/>
      <c r="HPV10" s="24"/>
      <c r="HQA10" s="23"/>
      <c r="HQB10" s="23"/>
      <c r="HQC10" s="24"/>
      <c r="HQH10" s="23"/>
      <c r="HQI10" s="23"/>
      <c r="HQJ10" s="24"/>
      <c r="HQO10" s="23"/>
      <c r="HQP10" s="23"/>
      <c r="HQQ10" s="24"/>
      <c r="HQV10" s="23"/>
      <c r="HQW10" s="23"/>
      <c r="HQX10" s="24"/>
      <c r="HRC10" s="23"/>
      <c r="HRD10" s="23"/>
      <c r="HRE10" s="24"/>
      <c r="HRJ10" s="23"/>
      <c r="HRK10" s="23"/>
      <c r="HRL10" s="24"/>
      <c r="HRQ10" s="23"/>
      <c r="HRR10" s="23"/>
      <c r="HRS10" s="24"/>
      <c r="HRX10" s="23"/>
      <c r="HRY10" s="23"/>
      <c r="HRZ10" s="24"/>
      <c r="HSE10" s="23"/>
      <c r="HSF10" s="23"/>
      <c r="HSG10" s="24"/>
      <c r="HSL10" s="23"/>
      <c r="HSM10" s="23"/>
      <c r="HSN10" s="24"/>
      <c r="HSS10" s="23"/>
      <c r="HST10" s="23"/>
      <c r="HSU10" s="24"/>
      <c r="HSZ10" s="23"/>
      <c r="HTA10" s="23"/>
      <c r="HTB10" s="24"/>
      <c r="HTG10" s="23"/>
      <c r="HTH10" s="23"/>
      <c r="HTI10" s="24"/>
      <c r="HTN10" s="23"/>
      <c r="HTO10" s="23"/>
      <c r="HTP10" s="24"/>
      <c r="HTU10" s="23"/>
      <c r="HTV10" s="23"/>
      <c r="HTW10" s="24"/>
      <c r="HUB10" s="23"/>
      <c r="HUC10" s="23"/>
      <c r="HUD10" s="24"/>
      <c r="HUI10" s="23"/>
      <c r="HUJ10" s="23"/>
      <c r="HUK10" s="24"/>
      <c r="HUP10" s="23"/>
      <c r="HUQ10" s="23"/>
      <c r="HUR10" s="24"/>
      <c r="HUW10" s="23"/>
      <c r="HUX10" s="23"/>
      <c r="HUY10" s="24"/>
      <c r="HVD10" s="23"/>
      <c r="HVE10" s="23"/>
      <c r="HVF10" s="24"/>
      <c r="HVK10" s="23"/>
      <c r="HVL10" s="23"/>
      <c r="HVM10" s="24"/>
      <c r="HVR10" s="23"/>
      <c r="HVS10" s="23"/>
      <c r="HVT10" s="24"/>
      <c r="HVY10" s="23"/>
      <c r="HVZ10" s="23"/>
      <c r="HWA10" s="24"/>
      <c r="HWF10" s="23"/>
      <c r="HWG10" s="23"/>
      <c r="HWH10" s="24"/>
      <c r="HWM10" s="23"/>
      <c r="HWN10" s="23"/>
      <c r="HWO10" s="24"/>
      <c r="HWT10" s="23"/>
      <c r="HWU10" s="23"/>
      <c r="HWV10" s="24"/>
      <c r="HXA10" s="23"/>
      <c r="HXB10" s="23"/>
      <c r="HXC10" s="24"/>
      <c r="HXH10" s="23"/>
      <c r="HXI10" s="23"/>
      <c r="HXJ10" s="24"/>
      <c r="HXO10" s="23"/>
      <c r="HXP10" s="23"/>
      <c r="HXQ10" s="24"/>
      <c r="HXV10" s="23"/>
      <c r="HXW10" s="23"/>
      <c r="HXX10" s="24"/>
      <c r="HYC10" s="23"/>
      <c r="HYD10" s="23"/>
      <c r="HYE10" s="24"/>
      <c r="HYJ10" s="23"/>
      <c r="HYK10" s="23"/>
      <c r="HYL10" s="24"/>
      <c r="HYQ10" s="23"/>
      <c r="HYR10" s="23"/>
      <c r="HYS10" s="24"/>
      <c r="HYX10" s="23"/>
      <c r="HYY10" s="23"/>
      <c r="HYZ10" s="24"/>
      <c r="HZE10" s="23"/>
      <c r="HZF10" s="23"/>
      <c r="HZG10" s="24"/>
      <c r="HZL10" s="23"/>
      <c r="HZM10" s="23"/>
      <c r="HZN10" s="24"/>
      <c r="HZS10" s="23"/>
      <c r="HZT10" s="23"/>
      <c r="HZU10" s="24"/>
      <c r="HZZ10" s="23"/>
      <c r="IAA10" s="23"/>
      <c r="IAB10" s="24"/>
      <c r="IAG10" s="23"/>
      <c r="IAH10" s="23"/>
      <c r="IAI10" s="24"/>
      <c r="IAN10" s="23"/>
      <c r="IAO10" s="23"/>
      <c r="IAP10" s="24"/>
      <c r="IAU10" s="23"/>
      <c r="IAV10" s="23"/>
      <c r="IAW10" s="24"/>
      <c r="IBB10" s="23"/>
      <c r="IBC10" s="23"/>
      <c r="IBD10" s="24"/>
      <c r="IBI10" s="23"/>
      <c r="IBJ10" s="23"/>
      <c r="IBK10" s="24"/>
      <c r="IBP10" s="23"/>
      <c r="IBQ10" s="23"/>
      <c r="IBR10" s="24"/>
      <c r="IBW10" s="23"/>
      <c r="IBX10" s="23"/>
      <c r="IBY10" s="24"/>
      <c r="ICD10" s="23"/>
      <c r="ICE10" s="23"/>
      <c r="ICF10" s="24"/>
      <c r="ICK10" s="23"/>
      <c r="ICL10" s="23"/>
      <c r="ICM10" s="24"/>
      <c r="ICR10" s="23"/>
      <c r="ICS10" s="23"/>
      <c r="ICT10" s="24"/>
      <c r="ICY10" s="23"/>
      <c r="ICZ10" s="23"/>
      <c r="IDA10" s="24"/>
      <c r="IDF10" s="23"/>
      <c r="IDG10" s="23"/>
      <c r="IDH10" s="24"/>
      <c r="IDM10" s="23"/>
      <c r="IDN10" s="23"/>
      <c r="IDO10" s="24"/>
      <c r="IDT10" s="23"/>
      <c r="IDU10" s="23"/>
      <c r="IDV10" s="24"/>
      <c r="IEA10" s="23"/>
      <c r="IEB10" s="23"/>
      <c r="IEC10" s="24"/>
      <c r="IEH10" s="23"/>
      <c r="IEI10" s="23"/>
      <c r="IEJ10" s="24"/>
      <c r="IEO10" s="23"/>
      <c r="IEP10" s="23"/>
      <c r="IEQ10" s="24"/>
      <c r="IEV10" s="23"/>
      <c r="IEW10" s="23"/>
      <c r="IEX10" s="24"/>
      <c r="IFC10" s="23"/>
      <c r="IFD10" s="23"/>
      <c r="IFE10" s="24"/>
      <c r="IFJ10" s="23"/>
      <c r="IFK10" s="23"/>
      <c r="IFL10" s="24"/>
      <c r="IFQ10" s="23"/>
      <c r="IFR10" s="23"/>
      <c r="IFS10" s="24"/>
      <c r="IFX10" s="23"/>
      <c r="IFY10" s="23"/>
      <c r="IFZ10" s="24"/>
      <c r="IGE10" s="23"/>
      <c r="IGF10" s="23"/>
      <c r="IGG10" s="24"/>
      <c r="IGL10" s="23"/>
      <c r="IGM10" s="23"/>
      <c r="IGN10" s="24"/>
      <c r="IGS10" s="23"/>
      <c r="IGT10" s="23"/>
      <c r="IGU10" s="24"/>
      <c r="IGZ10" s="23"/>
      <c r="IHA10" s="23"/>
      <c r="IHB10" s="24"/>
      <c r="IHG10" s="23"/>
      <c r="IHH10" s="23"/>
      <c r="IHI10" s="24"/>
      <c r="IHN10" s="23"/>
      <c r="IHO10" s="23"/>
      <c r="IHP10" s="24"/>
      <c r="IHU10" s="23"/>
      <c r="IHV10" s="23"/>
      <c r="IHW10" s="24"/>
      <c r="IIB10" s="23"/>
      <c r="IIC10" s="23"/>
      <c r="IID10" s="24"/>
      <c r="III10" s="23"/>
      <c r="IIJ10" s="23"/>
      <c r="IIK10" s="24"/>
      <c r="IIP10" s="23"/>
      <c r="IIQ10" s="23"/>
      <c r="IIR10" s="24"/>
      <c r="IIW10" s="23"/>
      <c r="IIX10" s="23"/>
      <c r="IIY10" s="24"/>
      <c r="IJD10" s="23"/>
      <c r="IJE10" s="23"/>
      <c r="IJF10" s="24"/>
      <c r="IJK10" s="23"/>
      <c r="IJL10" s="23"/>
      <c r="IJM10" s="24"/>
      <c r="IJR10" s="23"/>
      <c r="IJS10" s="23"/>
      <c r="IJT10" s="24"/>
      <c r="IJY10" s="23"/>
      <c r="IJZ10" s="23"/>
      <c r="IKA10" s="24"/>
      <c r="IKF10" s="23"/>
      <c r="IKG10" s="23"/>
      <c r="IKH10" s="24"/>
      <c r="IKM10" s="23"/>
      <c r="IKN10" s="23"/>
      <c r="IKO10" s="24"/>
      <c r="IKT10" s="23"/>
      <c r="IKU10" s="23"/>
      <c r="IKV10" s="24"/>
      <c r="ILA10" s="23"/>
      <c r="ILB10" s="23"/>
      <c r="ILC10" s="24"/>
      <c r="ILH10" s="23"/>
      <c r="ILI10" s="23"/>
      <c r="ILJ10" s="24"/>
      <c r="ILO10" s="23"/>
      <c r="ILP10" s="23"/>
      <c r="ILQ10" s="24"/>
      <c r="ILV10" s="23"/>
      <c r="ILW10" s="23"/>
      <c r="ILX10" s="24"/>
      <c r="IMC10" s="23"/>
      <c r="IMD10" s="23"/>
      <c r="IME10" s="24"/>
      <c r="IMJ10" s="23"/>
      <c r="IMK10" s="23"/>
      <c r="IML10" s="24"/>
      <c r="IMQ10" s="23"/>
      <c r="IMR10" s="23"/>
      <c r="IMS10" s="24"/>
      <c r="IMX10" s="23"/>
      <c r="IMY10" s="23"/>
      <c r="IMZ10" s="24"/>
      <c r="INE10" s="23"/>
      <c r="INF10" s="23"/>
      <c r="ING10" s="24"/>
      <c r="INL10" s="23"/>
      <c r="INM10" s="23"/>
      <c r="INN10" s="24"/>
      <c r="INS10" s="23"/>
      <c r="INT10" s="23"/>
      <c r="INU10" s="24"/>
      <c r="INZ10" s="23"/>
      <c r="IOA10" s="23"/>
      <c r="IOB10" s="24"/>
      <c r="IOG10" s="23"/>
      <c r="IOH10" s="23"/>
      <c r="IOI10" s="24"/>
      <c r="ION10" s="23"/>
      <c r="IOO10" s="23"/>
      <c r="IOP10" s="24"/>
      <c r="IOU10" s="23"/>
      <c r="IOV10" s="23"/>
      <c r="IOW10" s="24"/>
      <c r="IPB10" s="23"/>
      <c r="IPC10" s="23"/>
      <c r="IPD10" s="24"/>
      <c r="IPI10" s="23"/>
      <c r="IPJ10" s="23"/>
      <c r="IPK10" s="24"/>
      <c r="IPP10" s="23"/>
      <c r="IPQ10" s="23"/>
      <c r="IPR10" s="24"/>
      <c r="IPW10" s="23"/>
      <c r="IPX10" s="23"/>
      <c r="IPY10" s="24"/>
      <c r="IQD10" s="23"/>
      <c r="IQE10" s="23"/>
      <c r="IQF10" s="24"/>
      <c r="IQK10" s="23"/>
      <c r="IQL10" s="23"/>
      <c r="IQM10" s="24"/>
      <c r="IQR10" s="23"/>
      <c r="IQS10" s="23"/>
      <c r="IQT10" s="24"/>
      <c r="IQY10" s="23"/>
      <c r="IQZ10" s="23"/>
      <c r="IRA10" s="24"/>
      <c r="IRF10" s="23"/>
      <c r="IRG10" s="23"/>
      <c r="IRH10" s="24"/>
      <c r="IRM10" s="23"/>
      <c r="IRN10" s="23"/>
      <c r="IRO10" s="24"/>
      <c r="IRT10" s="23"/>
      <c r="IRU10" s="23"/>
      <c r="IRV10" s="24"/>
      <c r="ISA10" s="23"/>
      <c r="ISB10" s="23"/>
      <c r="ISC10" s="24"/>
      <c r="ISH10" s="23"/>
      <c r="ISI10" s="23"/>
      <c r="ISJ10" s="24"/>
      <c r="ISO10" s="23"/>
      <c r="ISP10" s="23"/>
      <c r="ISQ10" s="24"/>
      <c r="ISV10" s="23"/>
      <c r="ISW10" s="23"/>
      <c r="ISX10" s="24"/>
      <c r="ITC10" s="23"/>
      <c r="ITD10" s="23"/>
      <c r="ITE10" s="24"/>
      <c r="ITJ10" s="23"/>
      <c r="ITK10" s="23"/>
      <c r="ITL10" s="24"/>
      <c r="ITQ10" s="23"/>
      <c r="ITR10" s="23"/>
      <c r="ITS10" s="24"/>
      <c r="ITX10" s="23"/>
      <c r="ITY10" s="23"/>
      <c r="ITZ10" s="24"/>
      <c r="IUE10" s="23"/>
      <c r="IUF10" s="23"/>
      <c r="IUG10" s="24"/>
      <c r="IUL10" s="23"/>
      <c r="IUM10" s="23"/>
      <c r="IUN10" s="24"/>
      <c r="IUS10" s="23"/>
      <c r="IUT10" s="23"/>
      <c r="IUU10" s="24"/>
      <c r="IUZ10" s="23"/>
      <c r="IVA10" s="23"/>
      <c r="IVB10" s="24"/>
      <c r="IVG10" s="23"/>
      <c r="IVH10" s="23"/>
      <c r="IVI10" s="24"/>
      <c r="IVN10" s="23"/>
      <c r="IVO10" s="23"/>
      <c r="IVP10" s="24"/>
      <c r="IVU10" s="23"/>
      <c r="IVV10" s="23"/>
      <c r="IVW10" s="24"/>
      <c r="IWB10" s="23"/>
      <c r="IWC10" s="23"/>
      <c r="IWD10" s="24"/>
      <c r="IWI10" s="23"/>
      <c r="IWJ10" s="23"/>
      <c r="IWK10" s="24"/>
      <c r="IWP10" s="23"/>
      <c r="IWQ10" s="23"/>
      <c r="IWR10" s="24"/>
      <c r="IWW10" s="23"/>
      <c r="IWX10" s="23"/>
      <c r="IWY10" s="24"/>
      <c r="IXD10" s="23"/>
      <c r="IXE10" s="23"/>
      <c r="IXF10" s="24"/>
      <c r="IXK10" s="23"/>
      <c r="IXL10" s="23"/>
      <c r="IXM10" s="24"/>
      <c r="IXR10" s="23"/>
      <c r="IXS10" s="23"/>
      <c r="IXT10" s="24"/>
      <c r="IXY10" s="23"/>
      <c r="IXZ10" s="23"/>
      <c r="IYA10" s="24"/>
      <c r="IYF10" s="23"/>
      <c r="IYG10" s="23"/>
      <c r="IYH10" s="24"/>
      <c r="IYM10" s="23"/>
      <c r="IYN10" s="23"/>
      <c r="IYO10" s="24"/>
      <c r="IYT10" s="23"/>
      <c r="IYU10" s="23"/>
      <c r="IYV10" s="24"/>
      <c r="IZA10" s="23"/>
      <c r="IZB10" s="23"/>
      <c r="IZC10" s="24"/>
      <c r="IZH10" s="23"/>
      <c r="IZI10" s="23"/>
      <c r="IZJ10" s="24"/>
      <c r="IZO10" s="23"/>
      <c r="IZP10" s="23"/>
      <c r="IZQ10" s="24"/>
      <c r="IZV10" s="23"/>
      <c r="IZW10" s="23"/>
      <c r="IZX10" s="24"/>
      <c r="JAC10" s="23"/>
      <c r="JAD10" s="23"/>
      <c r="JAE10" s="24"/>
      <c r="JAJ10" s="23"/>
      <c r="JAK10" s="23"/>
      <c r="JAL10" s="24"/>
      <c r="JAQ10" s="23"/>
      <c r="JAR10" s="23"/>
      <c r="JAS10" s="24"/>
      <c r="JAX10" s="23"/>
      <c r="JAY10" s="23"/>
      <c r="JAZ10" s="24"/>
      <c r="JBE10" s="23"/>
      <c r="JBF10" s="23"/>
      <c r="JBG10" s="24"/>
      <c r="JBL10" s="23"/>
      <c r="JBM10" s="23"/>
      <c r="JBN10" s="24"/>
      <c r="JBS10" s="23"/>
      <c r="JBT10" s="23"/>
      <c r="JBU10" s="24"/>
      <c r="JBZ10" s="23"/>
      <c r="JCA10" s="23"/>
      <c r="JCB10" s="24"/>
      <c r="JCG10" s="23"/>
      <c r="JCH10" s="23"/>
      <c r="JCI10" s="24"/>
      <c r="JCN10" s="23"/>
      <c r="JCO10" s="23"/>
      <c r="JCP10" s="24"/>
      <c r="JCU10" s="23"/>
      <c r="JCV10" s="23"/>
      <c r="JCW10" s="24"/>
      <c r="JDB10" s="23"/>
      <c r="JDC10" s="23"/>
      <c r="JDD10" s="24"/>
      <c r="JDI10" s="23"/>
      <c r="JDJ10" s="23"/>
      <c r="JDK10" s="24"/>
      <c r="JDP10" s="23"/>
      <c r="JDQ10" s="23"/>
      <c r="JDR10" s="24"/>
      <c r="JDW10" s="23"/>
      <c r="JDX10" s="23"/>
      <c r="JDY10" s="24"/>
      <c r="JED10" s="23"/>
      <c r="JEE10" s="23"/>
      <c r="JEF10" s="24"/>
      <c r="JEK10" s="23"/>
      <c r="JEL10" s="23"/>
      <c r="JEM10" s="24"/>
      <c r="JER10" s="23"/>
      <c r="JES10" s="23"/>
      <c r="JET10" s="24"/>
      <c r="JEY10" s="23"/>
      <c r="JEZ10" s="23"/>
      <c r="JFA10" s="24"/>
      <c r="JFF10" s="23"/>
      <c r="JFG10" s="23"/>
      <c r="JFH10" s="24"/>
      <c r="JFM10" s="23"/>
      <c r="JFN10" s="23"/>
      <c r="JFO10" s="24"/>
      <c r="JFT10" s="23"/>
      <c r="JFU10" s="23"/>
      <c r="JFV10" s="24"/>
      <c r="JGA10" s="23"/>
      <c r="JGB10" s="23"/>
      <c r="JGC10" s="24"/>
      <c r="JGH10" s="23"/>
      <c r="JGI10" s="23"/>
      <c r="JGJ10" s="24"/>
      <c r="JGO10" s="23"/>
      <c r="JGP10" s="23"/>
      <c r="JGQ10" s="24"/>
      <c r="JGV10" s="23"/>
      <c r="JGW10" s="23"/>
      <c r="JGX10" s="24"/>
      <c r="JHC10" s="23"/>
      <c r="JHD10" s="23"/>
      <c r="JHE10" s="24"/>
      <c r="JHJ10" s="23"/>
      <c r="JHK10" s="23"/>
      <c r="JHL10" s="24"/>
      <c r="JHQ10" s="23"/>
      <c r="JHR10" s="23"/>
      <c r="JHS10" s="24"/>
      <c r="JHX10" s="23"/>
      <c r="JHY10" s="23"/>
      <c r="JHZ10" s="24"/>
      <c r="JIE10" s="23"/>
      <c r="JIF10" s="23"/>
      <c r="JIG10" s="24"/>
      <c r="JIL10" s="23"/>
      <c r="JIM10" s="23"/>
      <c r="JIN10" s="24"/>
      <c r="JIS10" s="23"/>
      <c r="JIT10" s="23"/>
      <c r="JIU10" s="24"/>
      <c r="JIZ10" s="23"/>
      <c r="JJA10" s="23"/>
      <c r="JJB10" s="24"/>
      <c r="JJG10" s="23"/>
      <c r="JJH10" s="23"/>
      <c r="JJI10" s="24"/>
      <c r="JJN10" s="23"/>
      <c r="JJO10" s="23"/>
      <c r="JJP10" s="24"/>
      <c r="JJU10" s="23"/>
      <c r="JJV10" s="23"/>
      <c r="JJW10" s="24"/>
      <c r="JKB10" s="23"/>
      <c r="JKC10" s="23"/>
      <c r="JKD10" s="24"/>
      <c r="JKI10" s="23"/>
      <c r="JKJ10" s="23"/>
      <c r="JKK10" s="24"/>
      <c r="JKP10" s="23"/>
      <c r="JKQ10" s="23"/>
      <c r="JKR10" s="24"/>
      <c r="JKW10" s="23"/>
      <c r="JKX10" s="23"/>
      <c r="JKY10" s="24"/>
      <c r="JLD10" s="23"/>
      <c r="JLE10" s="23"/>
      <c r="JLF10" s="24"/>
      <c r="JLK10" s="23"/>
      <c r="JLL10" s="23"/>
      <c r="JLM10" s="24"/>
      <c r="JLR10" s="23"/>
      <c r="JLS10" s="23"/>
      <c r="JLT10" s="24"/>
      <c r="JLY10" s="23"/>
      <c r="JLZ10" s="23"/>
      <c r="JMA10" s="24"/>
      <c r="JMF10" s="23"/>
      <c r="JMG10" s="23"/>
      <c r="JMH10" s="24"/>
      <c r="JMM10" s="23"/>
      <c r="JMN10" s="23"/>
      <c r="JMO10" s="24"/>
      <c r="JMT10" s="23"/>
      <c r="JMU10" s="23"/>
      <c r="JMV10" s="24"/>
      <c r="JNA10" s="23"/>
      <c r="JNB10" s="23"/>
      <c r="JNC10" s="24"/>
      <c r="JNH10" s="23"/>
      <c r="JNI10" s="23"/>
      <c r="JNJ10" s="24"/>
      <c r="JNO10" s="23"/>
      <c r="JNP10" s="23"/>
      <c r="JNQ10" s="24"/>
      <c r="JNV10" s="23"/>
      <c r="JNW10" s="23"/>
      <c r="JNX10" s="24"/>
      <c r="JOC10" s="23"/>
      <c r="JOD10" s="23"/>
      <c r="JOE10" s="24"/>
      <c r="JOJ10" s="23"/>
      <c r="JOK10" s="23"/>
      <c r="JOL10" s="24"/>
      <c r="JOQ10" s="23"/>
      <c r="JOR10" s="23"/>
      <c r="JOS10" s="24"/>
      <c r="JOX10" s="23"/>
      <c r="JOY10" s="23"/>
      <c r="JOZ10" s="24"/>
      <c r="JPE10" s="23"/>
      <c r="JPF10" s="23"/>
      <c r="JPG10" s="24"/>
      <c r="JPL10" s="23"/>
      <c r="JPM10" s="23"/>
      <c r="JPN10" s="24"/>
      <c r="JPS10" s="23"/>
      <c r="JPT10" s="23"/>
      <c r="JPU10" s="24"/>
      <c r="JPZ10" s="23"/>
      <c r="JQA10" s="23"/>
      <c r="JQB10" s="24"/>
      <c r="JQG10" s="23"/>
      <c r="JQH10" s="23"/>
      <c r="JQI10" s="24"/>
      <c r="JQN10" s="23"/>
      <c r="JQO10" s="23"/>
      <c r="JQP10" s="24"/>
      <c r="JQU10" s="23"/>
      <c r="JQV10" s="23"/>
      <c r="JQW10" s="24"/>
      <c r="JRB10" s="23"/>
      <c r="JRC10" s="23"/>
      <c r="JRD10" s="24"/>
      <c r="JRI10" s="23"/>
      <c r="JRJ10" s="23"/>
      <c r="JRK10" s="24"/>
      <c r="JRP10" s="23"/>
      <c r="JRQ10" s="23"/>
      <c r="JRR10" s="24"/>
      <c r="JRW10" s="23"/>
      <c r="JRX10" s="23"/>
      <c r="JRY10" s="24"/>
      <c r="JSD10" s="23"/>
      <c r="JSE10" s="23"/>
      <c r="JSF10" s="24"/>
      <c r="JSK10" s="23"/>
      <c r="JSL10" s="23"/>
      <c r="JSM10" s="24"/>
      <c r="JSR10" s="23"/>
      <c r="JSS10" s="23"/>
      <c r="JST10" s="24"/>
      <c r="JSY10" s="23"/>
      <c r="JSZ10" s="23"/>
      <c r="JTA10" s="24"/>
      <c r="JTF10" s="23"/>
      <c r="JTG10" s="23"/>
      <c r="JTH10" s="24"/>
      <c r="JTM10" s="23"/>
      <c r="JTN10" s="23"/>
      <c r="JTO10" s="24"/>
      <c r="JTT10" s="23"/>
      <c r="JTU10" s="23"/>
      <c r="JTV10" s="24"/>
      <c r="JUA10" s="23"/>
      <c r="JUB10" s="23"/>
      <c r="JUC10" s="24"/>
      <c r="JUH10" s="23"/>
      <c r="JUI10" s="23"/>
      <c r="JUJ10" s="24"/>
      <c r="JUO10" s="23"/>
      <c r="JUP10" s="23"/>
      <c r="JUQ10" s="24"/>
      <c r="JUV10" s="23"/>
      <c r="JUW10" s="23"/>
      <c r="JUX10" s="24"/>
      <c r="JVC10" s="23"/>
      <c r="JVD10" s="23"/>
      <c r="JVE10" s="24"/>
      <c r="JVJ10" s="23"/>
      <c r="JVK10" s="23"/>
      <c r="JVL10" s="24"/>
      <c r="JVQ10" s="23"/>
      <c r="JVR10" s="23"/>
      <c r="JVS10" s="24"/>
      <c r="JVX10" s="23"/>
      <c r="JVY10" s="23"/>
      <c r="JVZ10" s="24"/>
      <c r="JWE10" s="23"/>
      <c r="JWF10" s="23"/>
      <c r="JWG10" s="24"/>
      <c r="JWL10" s="23"/>
      <c r="JWM10" s="23"/>
      <c r="JWN10" s="24"/>
      <c r="JWS10" s="23"/>
      <c r="JWT10" s="23"/>
      <c r="JWU10" s="24"/>
      <c r="JWZ10" s="23"/>
      <c r="JXA10" s="23"/>
      <c r="JXB10" s="24"/>
      <c r="JXG10" s="23"/>
      <c r="JXH10" s="23"/>
      <c r="JXI10" s="24"/>
      <c r="JXN10" s="23"/>
      <c r="JXO10" s="23"/>
      <c r="JXP10" s="24"/>
      <c r="JXU10" s="23"/>
      <c r="JXV10" s="23"/>
      <c r="JXW10" s="24"/>
      <c r="JYB10" s="23"/>
      <c r="JYC10" s="23"/>
      <c r="JYD10" s="24"/>
      <c r="JYI10" s="23"/>
      <c r="JYJ10" s="23"/>
      <c r="JYK10" s="24"/>
      <c r="JYP10" s="23"/>
      <c r="JYQ10" s="23"/>
      <c r="JYR10" s="24"/>
      <c r="JYW10" s="23"/>
      <c r="JYX10" s="23"/>
      <c r="JYY10" s="24"/>
      <c r="JZD10" s="23"/>
      <c r="JZE10" s="23"/>
      <c r="JZF10" s="24"/>
      <c r="JZK10" s="23"/>
      <c r="JZL10" s="23"/>
      <c r="JZM10" s="24"/>
      <c r="JZR10" s="23"/>
      <c r="JZS10" s="23"/>
      <c r="JZT10" s="24"/>
      <c r="JZY10" s="23"/>
      <c r="JZZ10" s="23"/>
      <c r="KAA10" s="24"/>
      <c r="KAF10" s="23"/>
      <c r="KAG10" s="23"/>
      <c r="KAH10" s="24"/>
      <c r="KAM10" s="23"/>
      <c r="KAN10" s="23"/>
      <c r="KAO10" s="24"/>
      <c r="KAT10" s="23"/>
      <c r="KAU10" s="23"/>
      <c r="KAV10" s="24"/>
      <c r="KBA10" s="23"/>
      <c r="KBB10" s="23"/>
      <c r="KBC10" s="24"/>
      <c r="KBH10" s="23"/>
      <c r="KBI10" s="23"/>
      <c r="KBJ10" s="24"/>
      <c r="KBO10" s="23"/>
      <c r="KBP10" s="23"/>
      <c r="KBQ10" s="24"/>
      <c r="KBV10" s="23"/>
      <c r="KBW10" s="23"/>
      <c r="KBX10" s="24"/>
      <c r="KCC10" s="23"/>
      <c r="KCD10" s="23"/>
      <c r="KCE10" s="24"/>
      <c r="KCJ10" s="23"/>
      <c r="KCK10" s="23"/>
      <c r="KCL10" s="24"/>
      <c r="KCQ10" s="23"/>
      <c r="KCR10" s="23"/>
      <c r="KCS10" s="24"/>
      <c r="KCX10" s="23"/>
      <c r="KCY10" s="23"/>
      <c r="KCZ10" s="24"/>
      <c r="KDE10" s="23"/>
      <c r="KDF10" s="23"/>
      <c r="KDG10" s="24"/>
      <c r="KDL10" s="23"/>
      <c r="KDM10" s="23"/>
      <c r="KDN10" s="24"/>
      <c r="KDS10" s="23"/>
      <c r="KDT10" s="23"/>
      <c r="KDU10" s="24"/>
      <c r="KDZ10" s="23"/>
      <c r="KEA10" s="23"/>
      <c r="KEB10" s="24"/>
      <c r="KEG10" s="23"/>
      <c r="KEH10" s="23"/>
      <c r="KEI10" s="24"/>
      <c r="KEN10" s="23"/>
      <c r="KEO10" s="23"/>
      <c r="KEP10" s="24"/>
      <c r="KEU10" s="23"/>
      <c r="KEV10" s="23"/>
      <c r="KEW10" s="24"/>
      <c r="KFB10" s="23"/>
      <c r="KFC10" s="23"/>
      <c r="KFD10" s="24"/>
      <c r="KFI10" s="23"/>
      <c r="KFJ10" s="23"/>
      <c r="KFK10" s="24"/>
      <c r="KFP10" s="23"/>
      <c r="KFQ10" s="23"/>
      <c r="KFR10" s="24"/>
      <c r="KFW10" s="23"/>
      <c r="KFX10" s="23"/>
      <c r="KFY10" s="24"/>
      <c r="KGD10" s="23"/>
      <c r="KGE10" s="23"/>
      <c r="KGF10" s="24"/>
      <c r="KGK10" s="23"/>
      <c r="KGL10" s="23"/>
      <c r="KGM10" s="24"/>
      <c r="KGR10" s="23"/>
      <c r="KGS10" s="23"/>
      <c r="KGT10" s="24"/>
      <c r="KGY10" s="23"/>
      <c r="KGZ10" s="23"/>
      <c r="KHA10" s="24"/>
      <c r="KHF10" s="23"/>
      <c r="KHG10" s="23"/>
      <c r="KHH10" s="24"/>
      <c r="KHM10" s="23"/>
      <c r="KHN10" s="23"/>
      <c r="KHO10" s="24"/>
      <c r="KHT10" s="23"/>
      <c r="KHU10" s="23"/>
      <c r="KHV10" s="24"/>
      <c r="KIA10" s="23"/>
      <c r="KIB10" s="23"/>
      <c r="KIC10" s="24"/>
      <c r="KIH10" s="23"/>
      <c r="KII10" s="23"/>
      <c r="KIJ10" s="24"/>
      <c r="KIO10" s="23"/>
      <c r="KIP10" s="23"/>
      <c r="KIQ10" s="24"/>
      <c r="KIV10" s="23"/>
      <c r="KIW10" s="23"/>
      <c r="KIX10" s="24"/>
      <c r="KJC10" s="23"/>
      <c r="KJD10" s="23"/>
      <c r="KJE10" s="24"/>
      <c r="KJJ10" s="23"/>
      <c r="KJK10" s="23"/>
      <c r="KJL10" s="24"/>
      <c r="KJQ10" s="23"/>
      <c r="KJR10" s="23"/>
      <c r="KJS10" s="24"/>
      <c r="KJX10" s="23"/>
      <c r="KJY10" s="23"/>
      <c r="KJZ10" s="24"/>
      <c r="KKE10" s="23"/>
      <c r="KKF10" s="23"/>
      <c r="KKG10" s="24"/>
      <c r="KKL10" s="23"/>
      <c r="KKM10" s="23"/>
      <c r="KKN10" s="24"/>
      <c r="KKS10" s="23"/>
      <c r="KKT10" s="23"/>
      <c r="KKU10" s="24"/>
      <c r="KKZ10" s="23"/>
      <c r="KLA10" s="23"/>
      <c r="KLB10" s="24"/>
      <c r="KLG10" s="23"/>
      <c r="KLH10" s="23"/>
      <c r="KLI10" s="24"/>
      <c r="KLN10" s="23"/>
      <c r="KLO10" s="23"/>
      <c r="KLP10" s="24"/>
      <c r="KLU10" s="23"/>
      <c r="KLV10" s="23"/>
      <c r="KLW10" s="24"/>
      <c r="KMB10" s="23"/>
      <c r="KMC10" s="23"/>
      <c r="KMD10" s="24"/>
      <c r="KMI10" s="23"/>
      <c r="KMJ10" s="23"/>
      <c r="KMK10" s="24"/>
      <c r="KMP10" s="23"/>
      <c r="KMQ10" s="23"/>
      <c r="KMR10" s="24"/>
      <c r="KMW10" s="23"/>
      <c r="KMX10" s="23"/>
      <c r="KMY10" s="24"/>
      <c r="KND10" s="23"/>
      <c r="KNE10" s="23"/>
      <c r="KNF10" s="24"/>
      <c r="KNK10" s="23"/>
      <c r="KNL10" s="23"/>
      <c r="KNM10" s="24"/>
      <c r="KNR10" s="23"/>
      <c r="KNS10" s="23"/>
      <c r="KNT10" s="24"/>
      <c r="KNY10" s="23"/>
      <c r="KNZ10" s="23"/>
      <c r="KOA10" s="24"/>
      <c r="KOF10" s="23"/>
      <c r="KOG10" s="23"/>
      <c r="KOH10" s="24"/>
      <c r="KOM10" s="23"/>
      <c r="KON10" s="23"/>
      <c r="KOO10" s="24"/>
      <c r="KOT10" s="23"/>
      <c r="KOU10" s="23"/>
      <c r="KOV10" s="24"/>
      <c r="KPA10" s="23"/>
      <c r="KPB10" s="23"/>
      <c r="KPC10" s="24"/>
      <c r="KPH10" s="23"/>
      <c r="KPI10" s="23"/>
      <c r="KPJ10" s="24"/>
      <c r="KPO10" s="23"/>
      <c r="KPP10" s="23"/>
      <c r="KPQ10" s="24"/>
      <c r="KPV10" s="23"/>
      <c r="KPW10" s="23"/>
      <c r="KPX10" s="24"/>
      <c r="KQC10" s="23"/>
      <c r="KQD10" s="23"/>
      <c r="KQE10" s="24"/>
      <c r="KQJ10" s="23"/>
      <c r="KQK10" s="23"/>
      <c r="KQL10" s="24"/>
      <c r="KQQ10" s="23"/>
      <c r="KQR10" s="23"/>
      <c r="KQS10" s="24"/>
      <c r="KQX10" s="23"/>
      <c r="KQY10" s="23"/>
      <c r="KQZ10" s="24"/>
      <c r="KRE10" s="23"/>
      <c r="KRF10" s="23"/>
      <c r="KRG10" s="24"/>
      <c r="KRL10" s="23"/>
      <c r="KRM10" s="23"/>
      <c r="KRN10" s="24"/>
      <c r="KRS10" s="23"/>
      <c r="KRT10" s="23"/>
      <c r="KRU10" s="24"/>
      <c r="KRZ10" s="23"/>
      <c r="KSA10" s="23"/>
      <c r="KSB10" s="24"/>
      <c r="KSG10" s="23"/>
      <c r="KSH10" s="23"/>
      <c r="KSI10" s="24"/>
      <c r="KSN10" s="23"/>
      <c r="KSO10" s="23"/>
      <c r="KSP10" s="24"/>
      <c r="KSU10" s="23"/>
      <c r="KSV10" s="23"/>
      <c r="KSW10" s="24"/>
      <c r="KTB10" s="23"/>
      <c r="KTC10" s="23"/>
      <c r="KTD10" s="24"/>
      <c r="KTI10" s="23"/>
      <c r="KTJ10" s="23"/>
      <c r="KTK10" s="24"/>
      <c r="KTP10" s="23"/>
      <c r="KTQ10" s="23"/>
      <c r="KTR10" s="24"/>
      <c r="KTW10" s="23"/>
      <c r="KTX10" s="23"/>
      <c r="KTY10" s="24"/>
      <c r="KUD10" s="23"/>
      <c r="KUE10" s="23"/>
      <c r="KUF10" s="24"/>
      <c r="KUK10" s="23"/>
      <c r="KUL10" s="23"/>
      <c r="KUM10" s="24"/>
      <c r="KUR10" s="23"/>
      <c r="KUS10" s="23"/>
      <c r="KUT10" s="24"/>
      <c r="KUY10" s="23"/>
      <c r="KUZ10" s="23"/>
      <c r="KVA10" s="24"/>
      <c r="KVF10" s="23"/>
      <c r="KVG10" s="23"/>
      <c r="KVH10" s="24"/>
      <c r="KVM10" s="23"/>
      <c r="KVN10" s="23"/>
      <c r="KVO10" s="24"/>
      <c r="KVT10" s="23"/>
      <c r="KVU10" s="23"/>
      <c r="KVV10" s="24"/>
      <c r="KWA10" s="23"/>
      <c r="KWB10" s="23"/>
      <c r="KWC10" s="24"/>
      <c r="KWH10" s="23"/>
      <c r="KWI10" s="23"/>
      <c r="KWJ10" s="24"/>
      <c r="KWO10" s="23"/>
      <c r="KWP10" s="23"/>
      <c r="KWQ10" s="24"/>
      <c r="KWV10" s="23"/>
      <c r="KWW10" s="23"/>
      <c r="KWX10" s="24"/>
      <c r="KXC10" s="23"/>
      <c r="KXD10" s="23"/>
      <c r="KXE10" s="24"/>
      <c r="KXJ10" s="23"/>
      <c r="KXK10" s="23"/>
      <c r="KXL10" s="24"/>
      <c r="KXQ10" s="23"/>
      <c r="KXR10" s="23"/>
      <c r="KXS10" s="24"/>
      <c r="KXX10" s="23"/>
      <c r="KXY10" s="23"/>
      <c r="KXZ10" s="24"/>
      <c r="KYE10" s="23"/>
      <c r="KYF10" s="23"/>
      <c r="KYG10" s="24"/>
      <c r="KYL10" s="23"/>
      <c r="KYM10" s="23"/>
      <c r="KYN10" s="24"/>
      <c r="KYS10" s="23"/>
      <c r="KYT10" s="23"/>
      <c r="KYU10" s="24"/>
      <c r="KYZ10" s="23"/>
      <c r="KZA10" s="23"/>
      <c r="KZB10" s="24"/>
      <c r="KZG10" s="23"/>
      <c r="KZH10" s="23"/>
      <c r="KZI10" s="24"/>
      <c r="KZN10" s="23"/>
      <c r="KZO10" s="23"/>
      <c r="KZP10" s="24"/>
      <c r="KZU10" s="23"/>
      <c r="KZV10" s="23"/>
      <c r="KZW10" s="24"/>
      <c r="LAB10" s="23"/>
      <c r="LAC10" s="23"/>
      <c r="LAD10" s="24"/>
      <c r="LAI10" s="23"/>
      <c r="LAJ10" s="23"/>
      <c r="LAK10" s="24"/>
      <c r="LAP10" s="23"/>
      <c r="LAQ10" s="23"/>
      <c r="LAR10" s="24"/>
      <c r="LAW10" s="23"/>
      <c r="LAX10" s="23"/>
      <c r="LAY10" s="24"/>
      <c r="LBD10" s="23"/>
      <c r="LBE10" s="23"/>
      <c r="LBF10" s="24"/>
      <c r="LBK10" s="23"/>
      <c r="LBL10" s="23"/>
      <c r="LBM10" s="24"/>
      <c r="LBR10" s="23"/>
      <c r="LBS10" s="23"/>
      <c r="LBT10" s="24"/>
      <c r="LBY10" s="23"/>
      <c r="LBZ10" s="23"/>
      <c r="LCA10" s="24"/>
      <c r="LCF10" s="23"/>
      <c r="LCG10" s="23"/>
      <c r="LCH10" s="24"/>
      <c r="LCM10" s="23"/>
      <c r="LCN10" s="23"/>
      <c r="LCO10" s="24"/>
      <c r="LCT10" s="23"/>
      <c r="LCU10" s="23"/>
      <c r="LCV10" s="24"/>
      <c r="LDA10" s="23"/>
      <c r="LDB10" s="23"/>
      <c r="LDC10" s="24"/>
      <c r="LDH10" s="23"/>
      <c r="LDI10" s="23"/>
      <c r="LDJ10" s="24"/>
      <c r="LDO10" s="23"/>
      <c r="LDP10" s="23"/>
      <c r="LDQ10" s="24"/>
      <c r="LDV10" s="23"/>
      <c r="LDW10" s="23"/>
      <c r="LDX10" s="24"/>
      <c r="LEC10" s="23"/>
      <c r="LED10" s="23"/>
      <c r="LEE10" s="24"/>
      <c r="LEJ10" s="23"/>
      <c r="LEK10" s="23"/>
      <c r="LEL10" s="24"/>
      <c r="LEQ10" s="23"/>
      <c r="LER10" s="23"/>
      <c r="LES10" s="24"/>
      <c r="LEX10" s="23"/>
      <c r="LEY10" s="23"/>
      <c r="LEZ10" s="24"/>
      <c r="LFE10" s="23"/>
      <c r="LFF10" s="23"/>
      <c r="LFG10" s="24"/>
      <c r="LFL10" s="23"/>
      <c r="LFM10" s="23"/>
      <c r="LFN10" s="24"/>
      <c r="LFS10" s="23"/>
      <c r="LFT10" s="23"/>
      <c r="LFU10" s="24"/>
      <c r="LFZ10" s="23"/>
      <c r="LGA10" s="23"/>
      <c r="LGB10" s="24"/>
      <c r="LGG10" s="23"/>
      <c r="LGH10" s="23"/>
      <c r="LGI10" s="24"/>
      <c r="LGN10" s="23"/>
      <c r="LGO10" s="23"/>
      <c r="LGP10" s="24"/>
      <c r="LGU10" s="23"/>
      <c r="LGV10" s="23"/>
      <c r="LGW10" s="24"/>
      <c r="LHB10" s="23"/>
      <c r="LHC10" s="23"/>
      <c r="LHD10" s="24"/>
      <c r="LHI10" s="23"/>
      <c r="LHJ10" s="23"/>
      <c r="LHK10" s="24"/>
      <c r="LHP10" s="23"/>
      <c r="LHQ10" s="23"/>
      <c r="LHR10" s="24"/>
      <c r="LHW10" s="23"/>
      <c r="LHX10" s="23"/>
      <c r="LHY10" s="24"/>
      <c r="LID10" s="23"/>
      <c r="LIE10" s="23"/>
      <c r="LIF10" s="24"/>
      <c r="LIK10" s="23"/>
      <c r="LIL10" s="23"/>
      <c r="LIM10" s="24"/>
      <c r="LIR10" s="23"/>
      <c r="LIS10" s="23"/>
      <c r="LIT10" s="24"/>
      <c r="LIY10" s="23"/>
      <c r="LIZ10" s="23"/>
      <c r="LJA10" s="24"/>
      <c r="LJF10" s="23"/>
      <c r="LJG10" s="23"/>
      <c r="LJH10" s="24"/>
      <c r="LJM10" s="23"/>
      <c r="LJN10" s="23"/>
      <c r="LJO10" s="24"/>
      <c r="LJT10" s="23"/>
      <c r="LJU10" s="23"/>
      <c r="LJV10" s="24"/>
      <c r="LKA10" s="23"/>
      <c r="LKB10" s="23"/>
      <c r="LKC10" s="24"/>
      <c r="LKH10" s="23"/>
      <c r="LKI10" s="23"/>
      <c r="LKJ10" s="24"/>
      <c r="LKO10" s="23"/>
      <c r="LKP10" s="23"/>
      <c r="LKQ10" s="24"/>
      <c r="LKV10" s="23"/>
      <c r="LKW10" s="23"/>
      <c r="LKX10" s="24"/>
      <c r="LLC10" s="23"/>
      <c r="LLD10" s="23"/>
      <c r="LLE10" s="24"/>
      <c r="LLJ10" s="23"/>
      <c r="LLK10" s="23"/>
      <c r="LLL10" s="24"/>
      <c r="LLQ10" s="23"/>
      <c r="LLR10" s="23"/>
      <c r="LLS10" s="24"/>
      <c r="LLX10" s="23"/>
      <c r="LLY10" s="23"/>
      <c r="LLZ10" s="24"/>
      <c r="LME10" s="23"/>
      <c r="LMF10" s="23"/>
      <c r="LMG10" s="24"/>
      <c r="LML10" s="23"/>
      <c r="LMM10" s="23"/>
      <c r="LMN10" s="24"/>
      <c r="LMS10" s="23"/>
      <c r="LMT10" s="23"/>
      <c r="LMU10" s="24"/>
      <c r="LMZ10" s="23"/>
      <c r="LNA10" s="23"/>
      <c r="LNB10" s="24"/>
      <c r="LNG10" s="23"/>
      <c r="LNH10" s="23"/>
      <c r="LNI10" s="24"/>
      <c r="LNN10" s="23"/>
      <c r="LNO10" s="23"/>
      <c r="LNP10" s="24"/>
      <c r="LNU10" s="23"/>
      <c r="LNV10" s="23"/>
      <c r="LNW10" s="24"/>
      <c r="LOB10" s="23"/>
      <c r="LOC10" s="23"/>
      <c r="LOD10" s="24"/>
      <c r="LOI10" s="23"/>
      <c r="LOJ10" s="23"/>
      <c r="LOK10" s="24"/>
      <c r="LOP10" s="23"/>
      <c r="LOQ10" s="23"/>
      <c r="LOR10" s="24"/>
      <c r="LOW10" s="23"/>
      <c r="LOX10" s="23"/>
      <c r="LOY10" s="24"/>
      <c r="LPD10" s="23"/>
      <c r="LPE10" s="23"/>
      <c r="LPF10" s="24"/>
      <c r="LPK10" s="23"/>
      <c r="LPL10" s="23"/>
      <c r="LPM10" s="24"/>
      <c r="LPR10" s="23"/>
      <c r="LPS10" s="23"/>
      <c r="LPT10" s="24"/>
      <c r="LPY10" s="23"/>
      <c r="LPZ10" s="23"/>
      <c r="LQA10" s="24"/>
      <c r="LQF10" s="23"/>
      <c r="LQG10" s="23"/>
      <c r="LQH10" s="24"/>
      <c r="LQM10" s="23"/>
      <c r="LQN10" s="23"/>
      <c r="LQO10" s="24"/>
      <c r="LQT10" s="23"/>
      <c r="LQU10" s="23"/>
      <c r="LQV10" s="24"/>
      <c r="LRA10" s="23"/>
      <c r="LRB10" s="23"/>
      <c r="LRC10" s="24"/>
      <c r="LRH10" s="23"/>
      <c r="LRI10" s="23"/>
      <c r="LRJ10" s="24"/>
      <c r="LRO10" s="23"/>
      <c r="LRP10" s="23"/>
      <c r="LRQ10" s="24"/>
      <c r="LRV10" s="23"/>
      <c r="LRW10" s="23"/>
      <c r="LRX10" s="24"/>
      <c r="LSC10" s="23"/>
      <c r="LSD10" s="23"/>
      <c r="LSE10" s="24"/>
      <c r="LSJ10" s="23"/>
      <c r="LSK10" s="23"/>
      <c r="LSL10" s="24"/>
      <c r="LSQ10" s="23"/>
      <c r="LSR10" s="23"/>
      <c r="LSS10" s="24"/>
      <c r="LSX10" s="23"/>
      <c r="LSY10" s="23"/>
      <c r="LSZ10" s="24"/>
      <c r="LTE10" s="23"/>
      <c r="LTF10" s="23"/>
      <c r="LTG10" s="24"/>
      <c r="LTL10" s="23"/>
      <c r="LTM10" s="23"/>
      <c r="LTN10" s="24"/>
      <c r="LTS10" s="23"/>
      <c r="LTT10" s="23"/>
      <c r="LTU10" s="24"/>
      <c r="LTZ10" s="23"/>
      <c r="LUA10" s="23"/>
      <c r="LUB10" s="24"/>
      <c r="LUG10" s="23"/>
      <c r="LUH10" s="23"/>
      <c r="LUI10" s="24"/>
      <c r="LUN10" s="23"/>
      <c r="LUO10" s="23"/>
      <c r="LUP10" s="24"/>
      <c r="LUU10" s="23"/>
      <c r="LUV10" s="23"/>
      <c r="LUW10" s="24"/>
      <c r="LVB10" s="23"/>
      <c r="LVC10" s="23"/>
      <c r="LVD10" s="24"/>
      <c r="LVI10" s="23"/>
      <c r="LVJ10" s="23"/>
      <c r="LVK10" s="24"/>
      <c r="LVP10" s="23"/>
      <c r="LVQ10" s="23"/>
      <c r="LVR10" s="24"/>
      <c r="LVW10" s="23"/>
      <c r="LVX10" s="23"/>
      <c r="LVY10" s="24"/>
      <c r="LWD10" s="23"/>
      <c r="LWE10" s="23"/>
      <c r="LWF10" s="24"/>
      <c r="LWK10" s="23"/>
      <c r="LWL10" s="23"/>
      <c r="LWM10" s="24"/>
      <c r="LWR10" s="23"/>
      <c r="LWS10" s="23"/>
      <c r="LWT10" s="24"/>
      <c r="LWY10" s="23"/>
      <c r="LWZ10" s="23"/>
      <c r="LXA10" s="24"/>
      <c r="LXF10" s="23"/>
      <c r="LXG10" s="23"/>
      <c r="LXH10" s="24"/>
      <c r="LXM10" s="23"/>
      <c r="LXN10" s="23"/>
      <c r="LXO10" s="24"/>
      <c r="LXT10" s="23"/>
      <c r="LXU10" s="23"/>
      <c r="LXV10" s="24"/>
      <c r="LYA10" s="23"/>
      <c r="LYB10" s="23"/>
      <c r="LYC10" s="24"/>
      <c r="LYH10" s="23"/>
      <c r="LYI10" s="23"/>
      <c r="LYJ10" s="24"/>
      <c r="LYO10" s="23"/>
      <c r="LYP10" s="23"/>
      <c r="LYQ10" s="24"/>
      <c r="LYV10" s="23"/>
      <c r="LYW10" s="23"/>
      <c r="LYX10" s="24"/>
      <c r="LZC10" s="23"/>
      <c r="LZD10" s="23"/>
      <c r="LZE10" s="24"/>
      <c r="LZJ10" s="23"/>
      <c r="LZK10" s="23"/>
      <c r="LZL10" s="24"/>
      <c r="LZQ10" s="23"/>
      <c r="LZR10" s="23"/>
      <c r="LZS10" s="24"/>
      <c r="LZX10" s="23"/>
      <c r="LZY10" s="23"/>
      <c r="LZZ10" s="24"/>
      <c r="MAE10" s="23"/>
      <c r="MAF10" s="23"/>
      <c r="MAG10" s="24"/>
      <c r="MAL10" s="23"/>
      <c r="MAM10" s="23"/>
      <c r="MAN10" s="24"/>
      <c r="MAS10" s="23"/>
      <c r="MAT10" s="23"/>
      <c r="MAU10" s="24"/>
      <c r="MAZ10" s="23"/>
      <c r="MBA10" s="23"/>
      <c r="MBB10" s="24"/>
      <c r="MBG10" s="23"/>
      <c r="MBH10" s="23"/>
      <c r="MBI10" s="24"/>
      <c r="MBN10" s="23"/>
      <c r="MBO10" s="23"/>
      <c r="MBP10" s="24"/>
      <c r="MBU10" s="23"/>
      <c r="MBV10" s="23"/>
      <c r="MBW10" s="24"/>
      <c r="MCB10" s="23"/>
      <c r="MCC10" s="23"/>
      <c r="MCD10" s="24"/>
      <c r="MCI10" s="23"/>
      <c r="MCJ10" s="23"/>
      <c r="MCK10" s="24"/>
      <c r="MCP10" s="23"/>
      <c r="MCQ10" s="23"/>
      <c r="MCR10" s="24"/>
      <c r="MCW10" s="23"/>
      <c r="MCX10" s="23"/>
      <c r="MCY10" s="24"/>
      <c r="MDD10" s="23"/>
      <c r="MDE10" s="23"/>
      <c r="MDF10" s="24"/>
      <c r="MDK10" s="23"/>
      <c r="MDL10" s="23"/>
      <c r="MDM10" s="24"/>
      <c r="MDR10" s="23"/>
      <c r="MDS10" s="23"/>
      <c r="MDT10" s="24"/>
      <c r="MDY10" s="23"/>
      <c r="MDZ10" s="23"/>
      <c r="MEA10" s="24"/>
      <c r="MEF10" s="23"/>
      <c r="MEG10" s="23"/>
      <c r="MEH10" s="24"/>
      <c r="MEM10" s="23"/>
      <c r="MEN10" s="23"/>
      <c r="MEO10" s="24"/>
      <c r="MET10" s="23"/>
      <c r="MEU10" s="23"/>
      <c r="MEV10" s="24"/>
      <c r="MFA10" s="23"/>
      <c r="MFB10" s="23"/>
      <c r="MFC10" s="24"/>
      <c r="MFH10" s="23"/>
      <c r="MFI10" s="23"/>
      <c r="MFJ10" s="24"/>
      <c r="MFO10" s="23"/>
      <c r="MFP10" s="23"/>
      <c r="MFQ10" s="24"/>
      <c r="MFV10" s="23"/>
      <c r="MFW10" s="23"/>
      <c r="MFX10" s="24"/>
      <c r="MGC10" s="23"/>
      <c r="MGD10" s="23"/>
      <c r="MGE10" s="24"/>
      <c r="MGJ10" s="23"/>
      <c r="MGK10" s="23"/>
      <c r="MGL10" s="24"/>
      <c r="MGQ10" s="23"/>
      <c r="MGR10" s="23"/>
      <c r="MGS10" s="24"/>
      <c r="MGX10" s="23"/>
      <c r="MGY10" s="23"/>
      <c r="MGZ10" s="24"/>
      <c r="MHE10" s="23"/>
      <c r="MHF10" s="23"/>
      <c r="MHG10" s="24"/>
      <c r="MHL10" s="23"/>
      <c r="MHM10" s="23"/>
      <c r="MHN10" s="24"/>
      <c r="MHS10" s="23"/>
      <c r="MHT10" s="23"/>
      <c r="MHU10" s="24"/>
      <c r="MHZ10" s="23"/>
      <c r="MIA10" s="23"/>
      <c r="MIB10" s="24"/>
      <c r="MIG10" s="23"/>
      <c r="MIH10" s="23"/>
      <c r="MII10" s="24"/>
      <c r="MIN10" s="23"/>
      <c r="MIO10" s="23"/>
      <c r="MIP10" s="24"/>
      <c r="MIU10" s="23"/>
      <c r="MIV10" s="23"/>
      <c r="MIW10" s="24"/>
      <c r="MJB10" s="23"/>
      <c r="MJC10" s="23"/>
      <c r="MJD10" s="24"/>
      <c r="MJI10" s="23"/>
      <c r="MJJ10" s="23"/>
      <c r="MJK10" s="24"/>
      <c r="MJP10" s="23"/>
      <c r="MJQ10" s="23"/>
      <c r="MJR10" s="24"/>
      <c r="MJW10" s="23"/>
      <c r="MJX10" s="23"/>
      <c r="MJY10" s="24"/>
      <c r="MKD10" s="23"/>
      <c r="MKE10" s="23"/>
      <c r="MKF10" s="24"/>
      <c r="MKK10" s="23"/>
      <c r="MKL10" s="23"/>
      <c r="MKM10" s="24"/>
      <c r="MKR10" s="23"/>
      <c r="MKS10" s="23"/>
      <c r="MKT10" s="24"/>
      <c r="MKY10" s="23"/>
      <c r="MKZ10" s="23"/>
      <c r="MLA10" s="24"/>
      <c r="MLF10" s="23"/>
      <c r="MLG10" s="23"/>
      <c r="MLH10" s="24"/>
      <c r="MLM10" s="23"/>
      <c r="MLN10" s="23"/>
      <c r="MLO10" s="24"/>
      <c r="MLT10" s="23"/>
      <c r="MLU10" s="23"/>
      <c r="MLV10" s="24"/>
      <c r="MMA10" s="23"/>
      <c r="MMB10" s="23"/>
      <c r="MMC10" s="24"/>
      <c r="MMH10" s="23"/>
      <c r="MMI10" s="23"/>
      <c r="MMJ10" s="24"/>
      <c r="MMO10" s="23"/>
      <c r="MMP10" s="23"/>
      <c r="MMQ10" s="24"/>
      <c r="MMV10" s="23"/>
      <c r="MMW10" s="23"/>
      <c r="MMX10" s="24"/>
      <c r="MNC10" s="23"/>
      <c r="MND10" s="23"/>
      <c r="MNE10" s="24"/>
      <c r="MNJ10" s="23"/>
      <c r="MNK10" s="23"/>
      <c r="MNL10" s="24"/>
      <c r="MNQ10" s="23"/>
      <c r="MNR10" s="23"/>
      <c r="MNS10" s="24"/>
      <c r="MNX10" s="23"/>
      <c r="MNY10" s="23"/>
      <c r="MNZ10" s="24"/>
      <c r="MOE10" s="23"/>
      <c r="MOF10" s="23"/>
      <c r="MOG10" s="24"/>
      <c r="MOL10" s="23"/>
      <c r="MOM10" s="23"/>
      <c r="MON10" s="24"/>
      <c r="MOS10" s="23"/>
      <c r="MOT10" s="23"/>
      <c r="MOU10" s="24"/>
      <c r="MOZ10" s="23"/>
      <c r="MPA10" s="23"/>
      <c r="MPB10" s="24"/>
      <c r="MPG10" s="23"/>
      <c r="MPH10" s="23"/>
      <c r="MPI10" s="24"/>
      <c r="MPN10" s="23"/>
      <c r="MPO10" s="23"/>
      <c r="MPP10" s="24"/>
      <c r="MPU10" s="23"/>
      <c r="MPV10" s="23"/>
      <c r="MPW10" s="24"/>
      <c r="MQB10" s="23"/>
      <c r="MQC10" s="23"/>
      <c r="MQD10" s="24"/>
      <c r="MQI10" s="23"/>
      <c r="MQJ10" s="23"/>
      <c r="MQK10" s="24"/>
      <c r="MQP10" s="23"/>
      <c r="MQQ10" s="23"/>
      <c r="MQR10" s="24"/>
      <c r="MQW10" s="23"/>
      <c r="MQX10" s="23"/>
      <c r="MQY10" s="24"/>
      <c r="MRD10" s="23"/>
      <c r="MRE10" s="23"/>
      <c r="MRF10" s="24"/>
      <c r="MRK10" s="23"/>
      <c r="MRL10" s="23"/>
      <c r="MRM10" s="24"/>
      <c r="MRR10" s="23"/>
      <c r="MRS10" s="23"/>
      <c r="MRT10" s="24"/>
      <c r="MRY10" s="23"/>
      <c r="MRZ10" s="23"/>
      <c r="MSA10" s="24"/>
      <c r="MSF10" s="23"/>
      <c r="MSG10" s="23"/>
      <c r="MSH10" s="24"/>
      <c r="MSM10" s="23"/>
      <c r="MSN10" s="23"/>
      <c r="MSO10" s="24"/>
      <c r="MST10" s="23"/>
      <c r="MSU10" s="23"/>
      <c r="MSV10" s="24"/>
      <c r="MTA10" s="23"/>
      <c r="MTB10" s="23"/>
      <c r="MTC10" s="24"/>
      <c r="MTH10" s="23"/>
      <c r="MTI10" s="23"/>
      <c r="MTJ10" s="24"/>
      <c r="MTO10" s="23"/>
      <c r="MTP10" s="23"/>
      <c r="MTQ10" s="24"/>
      <c r="MTV10" s="23"/>
      <c r="MTW10" s="23"/>
      <c r="MTX10" s="24"/>
      <c r="MUC10" s="23"/>
      <c r="MUD10" s="23"/>
      <c r="MUE10" s="24"/>
      <c r="MUJ10" s="23"/>
      <c r="MUK10" s="23"/>
      <c r="MUL10" s="24"/>
      <c r="MUQ10" s="23"/>
      <c r="MUR10" s="23"/>
      <c r="MUS10" s="24"/>
      <c r="MUX10" s="23"/>
      <c r="MUY10" s="23"/>
      <c r="MUZ10" s="24"/>
      <c r="MVE10" s="23"/>
      <c r="MVF10" s="23"/>
      <c r="MVG10" s="24"/>
      <c r="MVL10" s="23"/>
      <c r="MVM10" s="23"/>
      <c r="MVN10" s="24"/>
      <c r="MVS10" s="23"/>
      <c r="MVT10" s="23"/>
      <c r="MVU10" s="24"/>
      <c r="MVZ10" s="23"/>
      <c r="MWA10" s="23"/>
      <c r="MWB10" s="24"/>
      <c r="MWG10" s="23"/>
      <c r="MWH10" s="23"/>
      <c r="MWI10" s="24"/>
      <c r="MWN10" s="23"/>
      <c r="MWO10" s="23"/>
      <c r="MWP10" s="24"/>
      <c r="MWU10" s="23"/>
      <c r="MWV10" s="23"/>
      <c r="MWW10" s="24"/>
      <c r="MXB10" s="23"/>
      <c r="MXC10" s="23"/>
      <c r="MXD10" s="24"/>
      <c r="MXI10" s="23"/>
      <c r="MXJ10" s="23"/>
      <c r="MXK10" s="24"/>
      <c r="MXP10" s="23"/>
      <c r="MXQ10" s="23"/>
      <c r="MXR10" s="24"/>
      <c r="MXW10" s="23"/>
      <c r="MXX10" s="23"/>
      <c r="MXY10" s="24"/>
      <c r="MYD10" s="23"/>
      <c r="MYE10" s="23"/>
      <c r="MYF10" s="24"/>
      <c r="MYK10" s="23"/>
      <c r="MYL10" s="23"/>
      <c r="MYM10" s="24"/>
      <c r="MYR10" s="23"/>
      <c r="MYS10" s="23"/>
      <c r="MYT10" s="24"/>
      <c r="MYY10" s="23"/>
      <c r="MYZ10" s="23"/>
      <c r="MZA10" s="24"/>
      <c r="MZF10" s="23"/>
      <c r="MZG10" s="23"/>
      <c r="MZH10" s="24"/>
      <c r="MZM10" s="23"/>
      <c r="MZN10" s="23"/>
      <c r="MZO10" s="24"/>
      <c r="MZT10" s="23"/>
      <c r="MZU10" s="23"/>
      <c r="MZV10" s="24"/>
      <c r="NAA10" s="23"/>
      <c r="NAB10" s="23"/>
      <c r="NAC10" s="24"/>
      <c r="NAH10" s="23"/>
      <c r="NAI10" s="23"/>
      <c r="NAJ10" s="24"/>
      <c r="NAO10" s="23"/>
      <c r="NAP10" s="23"/>
      <c r="NAQ10" s="24"/>
      <c r="NAV10" s="23"/>
      <c r="NAW10" s="23"/>
      <c r="NAX10" s="24"/>
      <c r="NBC10" s="23"/>
      <c r="NBD10" s="23"/>
      <c r="NBE10" s="24"/>
      <c r="NBJ10" s="23"/>
      <c r="NBK10" s="23"/>
      <c r="NBL10" s="24"/>
      <c r="NBQ10" s="23"/>
      <c r="NBR10" s="23"/>
      <c r="NBS10" s="24"/>
      <c r="NBX10" s="23"/>
      <c r="NBY10" s="23"/>
      <c r="NBZ10" s="24"/>
      <c r="NCE10" s="23"/>
      <c r="NCF10" s="23"/>
      <c r="NCG10" s="24"/>
      <c r="NCL10" s="23"/>
      <c r="NCM10" s="23"/>
      <c r="NCN10" s="24"/>
      <c r="NCS10" s="23"/>
      <c r="NCT10" s="23"/>
      <c r="NCU10" s="24"/>
      <c r="NCZ10" s="23"/>
      <c r="NDA10" s="23"/>
      <c r="NDB10" s="24"/>
      <c r="NDG10" s="23"/>
      <c r="NDH10" s="23"/>
      <c r="NDI10" s="24"/>
      <c r="NDN10" s="23"/>
      <c r="NDO10" s="23"/>
      <c r="NDP10" s="24"/>
      <c r="NDU10" s="23"/>
      <c r="NDV10" s="23"/>
      <c r="NDW10" s="24"/>
      <c r="NEB10" s="23"/>
      <c r="NEC10" s="23"/>
      <c r="NED10" s="24"/>
      <c r="NEI10" s="23"/>
      <c r="NEJ10" s="23"/>
      <c r="NEK10" s="24"/>
      <c r="NEP10" s="23"/>
      <c r="NEQ10" s="23"/>
      <c r="NER10" s="24"/>
      <c r="NEW10" s="23"/>
      <c r="NEX10" s="23"/>
      <c r="NEY10" s="24"/>
      <c r="NFD10" s="23"/>
      <c r="NFE10" s="23"/>
      <c r="NFF10" s="24"/>
      <c r="NFK10" s="23"/>
      <c r="NFL10" s="23"/>
      <c r="NFM10" s="24"/>
      <c r="NFR10" s="23"/>
      <c r="NFS10" s="23"/>
      <c r="NFT10" s="24"/>
      <c r="NFY10" s="23"/>
      <c r="NFZ10" s="23"/>
      <c r="NGA10" s="24"/>
      <c r="NGF10" s="23"/>
      <c r="NGG10" s="23"/>
      <c r="NGH10" s="24"/>
      <c r="NGM10" s="23"/>
      <c r="NGN10" s="23"/>
      <c r="NGO10" s="24"/>
      <c r="NGT10" s="23"/>
      <c r="NGU10" s="23"/>
      <c r="NGV10" s="24"/>
      <c r="NHA10" s="23"/>
      <c r="NHB10" s="23"/>
      <c r="NHC10" s="24"/>
      <c r="NHH10" s="23"/>
      <c r="NHI10" s="23"/>
      <c r="NHJ10" s="24"/>
      <c r="NHO10" s="23"/>
      <c r="NHP10" s="23"/>
      <c r="NHQ10" s="24"/>
      <c r="NHV10" s="23"/>
      <c r="NHW10" s="23"/>
      <c r="NHX10" s="24"/>
      <c r="NIC10" s="23"/>
      <c r="NID10" s="23"/>
      <c r="NIE10" s="24"/>
      <c r="NIJ10" s="23"/>
      <c r="NIK10" s="23"/>
      <c r="NIL10" s="24"/>
      <c r="NIQ10" s="23"/>
      <c r="NIR10" s="23"/>
      <c r="NIS10" s="24"/>
      <c r="NIX10" s="23"/>
      <c r="NIY10" s="23"/>
      <c r="NIZ10" s="24"/>
      <c r="NJE10" s="23"/>
      <c r="NJF10" s="23"/>
      <c r="NJG10" s="24"/>
      <c r="NJL10" s="23"/>
      <c r="NJM10" s="23"/>
      <c r="NJN10" s="24"/>
      <c r="NJS10" s="23"/>
      <c r="NJT10" s="23"/>
      <c r="NJU10" s="24"/>
      <c r="NJZ10" s="23"/>
      <c r="NKA10" s="23"/>
      <c r="NKB10" s="24"/>
      <c r="NKG10" s="23"/>
      <c r="NKH10" s="23"/>
      <c r="NKI10" s="24"/>
      <c r="NKN10" s="23"/>
      <c r="NKO10" s="23"/>
      <c r="NKP10" s="24"/>
      <c r="NKU10" s="23"/>
      <c r="NKV10" s="23"/>
      <c r="NKW10" s="24"/>
      <c r="NLB10" s="23"/>
      <c r="NLC10" s="23"/>
      <c r="NLD10" s="24"/>
      <c r="NLI10" s="23"/>
      <c r="NLJ10" s="23"/>
      <c r="NLK10" s="24"/>
      <c r="NLP10" s="23"/>
      <c r="NLQ10" s="23"/>
      <c r="NLR10" s="24"/>
      <c r="NLW10" s="23"/>
      <c r="NLX10" s="23"/>
      <c r="NLY10" s="24"/>
      <c r="NMD10" s="23"/>
      <c r="NME10" s="23"/>
      <c r="NMF10" s="24"/>
      <c r="NMK10" s="23"/>
      <c r="NML10" s="23"/>
      <c r="NMM10" s="24"/>
      <c r="NMR10" s="23"/>
      <c r="NMS10" s="23"/>
      <c r="NMT10" s="24"/>
      <c r="NMY10" s="23"/>
      <c r="NMZ10" s="23"/>
      <c r="NNA10" s="24"/>
      <c r="NNF10" s="23"/>
      <c r="NNG10" s="23"/>
      <c r="NNH10" s="24"/>
      <c r="NNM10" s="23"/>
      <c r="NNN10" s="23"/>
      <c r="NNO10" s="24"/>
      <c r="NNT10" s="23"/>
      <c r="NNU10" s="23"/>
      <c r="NNV10" s="24"/>
      <c r="NOA10" s="23"/>
      <c r="NOB10" s="23"/>
      <c r="NOC10" s="24"/>
      <c r="NOH10" s="23"/>
      <c r="NOI10" s="23"/>
      <c r="NOJ10" s="24"/>
      <c r="NOO10" s="23"/>
      <c r="NOP10" s="23"/>
      <c r="NOQ10" s="24"/>
      <c r="NOV10" s="23"/>
      <c r="NOW10" s="23"/>
      <c r="NOX10" s="24"/>
      <c r="NPC10" s="23"/>
      <c r="NPD10" s="23"/>
      <c r="NPE10" s="24"/>
      <c r="NPJ10" s="23"/>
      <c r="NPK10" s="23"/>
      <c r="NPL10" s="24"/>
      <c r="NPQ10" s="23"/>
      <c r="NPR10" s="23"/>
      <c r="NPS10" s="24"/>
      <c r="NPX10" s="23"/>
      <c r="NPY10" s="23"/>
      <c r="NPZ10" s="24"/>
      <c r="NQE10" s="23"/>
      <c r="NQF10" s="23"/>
      <c r="NQG10" s="24"/>
      <c r="NQL10" s="23"/>
      <c r="NQM10" s="23"/>
      <c r="NQN10" s="24"/>
      <c r="NQS10" s="23"/>
      <c r="NQT10" s="23"/>
      <c r="NQU10" s="24"/>
      <c r="NQZ10" s="23"/>
      <c r="NRA10" s="23"/>
      <c r="NRB10" s="24"/>
      <c r="NRG10" s="23"/>
      <c r="NRH10" s="23"/>
      <c r="NRI10" s="24"/>
      <c r="NRN10" s="23"/>
      <c r="NRO10" s="23"/>
      <c r="NRP10" s="24"/>
      <c r="NRU10" s="23"/>
      <c r="NRV10" s="23"/>
      <c r="NRW10" s="24"/>
      <c r="NSB10" s="23"/>
      <c r="NSC10" s="23"/>
      <c r="NSD10" s="24"/>
      <c r="NSI10" s="23"/>
      <c r="NSJ10" s="23"/>
      <c r="NSK10" s="24"/>
      <c r="NSP10" s="23"/>
      <c r="NSQ10" s="23"/>
      <c r="NSR10" s="24"/>
      <c r="NSW10" s="23"/>
      <c r="NSX10" s="23"/>
      <c r="NSY10" s="24"/>
      <c r="NTD10" s="23"/>
      <c r="NTE10" s="23"/>
      <c r="NTF10" s="24"/>
      <c r="NTK10" s="23"/>
      <c r="NTL10" s="23"/>
      <c r="NTM10" s="24"/>
      <c r="NTR10" s="23"/>
      <c r="NTS10" s="23"/>
      <c r="NTT10" s="24"/>
      <c r="NTY10" s="23"/>
      <c r="NTZ10" s="23"/>
      <c r="NUA10" s="24"/>
      <c r="NUF10" s="23"/>
      <c r="NUG10" s="23"/>
      <c r="NUH10" s="24"/>
      <c r="NUM10" s="23"/>
      <c r="NUN10" s="23"/>
      <c r="NUO10" s="24"/>
      <c r="NUT10" s="23"/>
      <c r="NUU10" s="23"/>
      <c r="NUV10" s="24"/>
      <c r="NVA10" s="23"/>
      <c r="NVB10" s="23"/>
      <c r="NVC10" s="24"/>
      <c r="NVH10" s="23"/>
      <c r="NVI10" s="23"/>
      <c r="NVJ10" s="24"/>
      <c r="NVO10" s="23"/>
      <c r="NVP10" s="23"/>
      <c r="NVQ10" s="24"/>
      <c r="NVV10" s="23"/>
      <c r="NVW10" s="23"/>
      <c r="NVX10" s="24"/>
      <c r="NWC10" s="23"/>
      <c r="NWD10" s="23"/>
      <c r="NWE10" s="24"/>
      <c r="NWJ10" s="23"/>
      <c r="NWK10" s="23"/>
      <c r="NWL10" s="24"/>
      <c r="NWQ10" s="23"/>
      <c r="NWR10" s="23"/>
      <c r="NWS10" s="24"/>
      <c r="NWX10" s="23"/>
      <c r="NWY10" s="23"/>
      <c r="NWZ10" s="24"/>
      <c r="NXE10" s="23"/>
      <c r="NXF10" s="23"/>
      <c r="NXG10" s="24"/>
      <c r="NXL10" s="23"/>
      <c r="NXM10" s="23"/>
      <c r="NXN10" s="24"/>
      <c r="NXS10" s="23"/>
      <c r="NXT10" s="23"/>
      <c r="NXU10" s="24"/>
      <c r="NXZ10" s="23"/>
      <c r="NYA10" s="23"/>
      <c r="NYB10" s="24"/>
      <c r="NYG10" s="23"/>
      <c r="NYH10" s="23"/>
      <c r="NYI10" s="24"/>
      <c r="NYN10" s="23"/>
      <c r="NYO10" s="23"/>
      <c r="NYP10" s="24"/>
      <c r="NYU10" s="23"/>
      <c r="NYV10" s="23"/>
      <c r="NYW10" s="24"/>
      <c r="NZB10" s="23"/>
      <c r="NZC10" s="23"/>
      <c r="NZD10" s="24"/>
      <c r="NZI10" s="23"/>
      <c r="NZJ10" s="23"/>
      <c r="NZK10" s="24"/>
      <c r="NZP10" s="23"/>
      <c r="NZQ10" s="23"/>
      <c r="NZR10" s="24"/>
      <c r="NZW10" s="23"/>
      <c r="NZX10" s="23"/>
      <c r="NZY10" s="24"/>
      <c r="OAD10" s="23"/>
      <c r="OAE10" s="23"/>
      <c r="OAF10" s="24"/>
      <c r="OAK10" s="23"/>
      <c r="OAL10" s="23"/>
      <c r="OAM10" s="24"/>
      <c r="OAR10" s="23"/>
      <c r="OAS10" s="23"/>
      <c r="OAT10" s="24"/>
      <c r="OAY10" s="23"/>
      <c r="OAZ10" s="23"/>
      <c r="OBA10" s="24"/>
      <c r="OBF10" s="23"/>
      <c r="OBG10" s="23"/>
      <c r="OBH10" s="24"/>
      <c r="OBM10" s="23"/>
      <c r="OBN10" s="23"/>
      <c r="OBO10" s="24"/>
      <c r="OBT10" s="23"/>
      <c r="OBU10" s="23"/>
      <c r="OBV10" s="24"/>
      <c r="OCA10" s="23"/>
      <c r="OCB10" s="23"/>
      <c r="OCC10" s="24"/>
      <c r="OCH10" s="23"/>
      <c r="OCI10" s="23"/>
      <c r="OCJ10" s="24"/>
      <c r="OCO10" s="23"/>
      <c r="OCP10" s="23"/>
      <c r="OCQ10" s="24"/>
      <c r="OCV10" s="23"/>
      <c r="OCW10" s="23"/>
      <c r="OCX10" s="24"/>
      <c r="ODC10" s="23"/>
      <c r="ODD10" s="23"/>
      <c r="ODE10" s="24"/>
      <c r="ODJ10" s="23"/>
      <c r="ODK10" s="23"/>
      <c r="ODL10" s="24"/>
      <c r="ODQ10" s="23"/>
      <c r="ODR10" s="23"/>
      <c r="ODS10" s="24"/>
      <c r="ODX10" s="23"/>
      <c r="ODY10" s="23"/>
      <c r="ODZ10" s="24"/>
      <c r="OEE10" s="23"/>
      <c r="OEF10" s="23"/>
      <c r="OEG10" s="24"/>
      <c r="OEL10" s="23"/>
      <c r="OEM10" s="23"/>
      <c r="OEN10" s="24"/>
      <c r="OES10" s="23"/>
      <c r="OET10" s="23"/>
      <c r="OEU10" s="24"/>
      <c r="OEZ10" s="23"/>
      <c r="OFA10" s="23"/>
      <c r="OFB10" s="24"/>
      <c r="OFG10" s="23"/>
      <c r="OFH10" s="23"/>
      <c r="OFI10" s="24"/>
      <c r="OFN10" s="23"/>
      <c r="OFO10" s="23"/>
      <c r="OFP10" s="24"/>
      <c r="OFU10" s="23"/>
      <c r="OFV10" s="23"/>
      <c r="OFW10" s="24"/>
      <c r="OGB10" s="23"/>
      <c r="OGC10" s="23"/>
      <c r="OGD10" s="24"/>
      <c r="OGI10" s="23"/>
      <c r="OGJ10" s="23"/>
      <c r="OGK10" s="24"/>
      <c r="OGP10" s="23"/>
      <c r="OGQ10" s="23"/>
      <c r="OGR10" s="24"/>
      <c r="OGW10" s="23"/>
      <c r="OGX10" s="23"/>
      <c r="OGY10" s="24"/>
      <c r="OHD10" s="23"/>
      <c r="OHE10" s="23"/>
      <c r="OHF10" s="24"/>
      <c r="OHK10" s="23"/>
      <c r="OHL10" s="23"/>
      <c r="OHM10" s="24"/>
      <c r="OHR10" s="23"/>
      <c r="OHS10" s="23"/>
      <c r="OHT10" s="24"/>
      <c r="OHY10" s="23"/>
      <c r="OHZ10" s="23"/>
      <c r="OIA10" s="24"/>
      <c r="OIF10" s="23"/>
      <c r="OIG10" s="23"/>
      <c r="OIH10" s="24"/>
      <c r="OIM10" s="23"/>
      <c r="OIN10" s="23"/>
      <c r="OIO10" s="24"/>
      <c r="OIT10" s="23"/>
      <c r="OIU10" s="23"/>
      <c r="OIV10" s="24"/>
      <c r="OJA10" s="23"/>
      <c r="OJB10" s="23"/>
      <c r="OJC10" s="24"/>
      <c r="OJH10" s="23"/>
      <c r="OJI10" s="23"/>
      <c r="OJJ10" s="24"/>
      <c r="OJO10" s="23"/>
      <c r="OJP10" s="23"/>
      <c r="OJQ10" s="24"/>
      <c r="OJV10" s="23"/>
      <c r="OJW10" s="23"/>
      <c r="OJX10" s="24"/>
      <c r="OKC10" s="23"/>
      <c r="OKD10" s="23"/>
      <c r="OKE10" s="24"/>
      <c r="OKJ10" s="23"/>
      <c r="OKK10" s="23"/>
      <c r="OKL10" s="24"/>
      <c r="OKQ10" s="23"/>
      <c r="OKR10" s="23"/>
      <c r="OKS10" s="24"/>
      <c r="OKX10" s="23"/>
      <c r="OKY10" s="23"/>
      <c r="OKZ10" s="24"/>
      <c r="OLE10" s="23"/>
      <c r="OLF10" s="23"/>
      <c r="OLG10" s="24"/>
      <c r="OLL10" s="23"/>
      <c r="OLM10" s="23"/>
      <c r="OLN10" s="24"/>
      <c r="OLS10" s="23"/>
      <c r="OLT10" s="23"/>
      <c r="OLU10" s="24"/>
      <c r="OLZ10" s="23"/>
      <c r="OMA10" s="23"/>
      <c r="OMB10" s="24"/>
      <c r="OMG10" s="23"/>
      <c r="OMH10" s="23"/>
      <c r="OMI10" s="24"/>
      <c r="OMN10" s="23"/>
      <c r="OMO10" s="23"/>
      <c r="OMP10" s="24"/>
      <c r="OMU10" s="23"/>
      <c r="OMV10" s="23"/>
      <c r="OMW10" s="24"/>
      <c r="ONB10" s="23"/>
      <c r="ONC10" s="23"/>
      <c r="OND10" s="24"/>
      <c r="ONI10" s="23"/>
      <c r="ONJ10" s="23"/>
      <c r="ONK10" s="24"/>
      <c r="ONP10" s="23"/>
      <c r="ONQ10" s="23"/>
      <c r="ONR10" s="24"/>
      <c r="ONW10" s="23"/>
      <c r="ONX10" s="23"/>
      <c r="ONY10" s="24"/>
      <c r="OOD10" s="23"/>
      <c r="OOE10" s="23"/>
      <c r="OOF10" s="24"/>
      <c r="OOK10" s="23"/>
      <c r="OOL10" s="23"/>
      <c r="OOM10" s="24"/>
      <c r="OOR10" s="23"/>
      <c r="OOS10" s="23"/>
      <c r="OOT10" s="24"/>
      <c r="OOY10" s="23"/>
      <c r="OOZ10" s="23"/>
      <c r="OPA10" s="24"/>
      <c r="OPF10" s="23"/>
      <c r="OPG10" s="23"/>
      <c r="OPH10" s="24"/>
      <c r="OPM10" s="23"/>
      <c r="OPN10" s="23"/>
      <c r="OPO10" s="24"/>
      <c r="OPT10" s="23"/>
      <c r="OPU10" s="23"/>
      <c r="OPV10" s="24"/>
      <c r="OQA10" s="23"/>
      <c r="OQB10" s="23"/>
      <c r="OQC10" s="24"/>
      <c r="OQH10" s="23"/>
      <c r="OQI10" s="23"/>
      <c r="OQJ10" s="24"/>
      <c r="OQO10" s="23"/>
      <c r="OQP10" s="23"/>
      <c r="OQQ10" s="24"/>
      <c r="OQV10" s="23"/>
      <c r="OQW10" s="23"/>
      <c r="OQX10" s="24"/>
      <c r="ORC10" s="23"/>
      <c r="ORD10" s="23"/>
      <c r="ORE10" s="24"/>
      <c r="ORJ10" s="23"/>
      <c r="ORK10" s="23"/>
      <c r="ORL10" s="24"/>
      <c r="ORQ10" s="23"/>
      <c r="ORR10" s="23"/>
      <c r="ORS10" s="24"/>
      <c r="ORX10" s="23"/>
      <c r="ORY10" s="23"/>
      <c r="ORZ10" s="24"/>
      <c r="OSE10" s="23"/>
      <c r="OSF10" s="23"/>
      <c r="OSG10" s="24"/>
      <c r="OSL10" s="23"/>
      <c r="OSM10" s="23"/>
      <c r="OSN10" s="24"/>
      <c r="OSS10" s="23"/>
      <c r="OST10" s="23"/>
      <c r="OSU10" s="24"/>
      <c r="OSZ10" s="23"/>
      <c r="OTA10" s="23"/>
      <c r="OTB10" s="24"/>
      <c r="OTG10" s="23"/>
      <c r="OTH10" s="23"/>
      <c r="OTI10" s="24"/>
      <c r="OTN10" s="23"/>
      <c r="OTO10" s="23"/>
      <c r="OTP10" s="24"/>
      <c r="OTU10" s="23"/>
      <c r="OTV10" s="23"/>
      <c r="OTW10" s="24"/>
      <c r="OUB10" s="23"/>
      <c r="OUC10" s="23"/>
      <c r="OUD10" s="24"/>
      <c r="OUI10" s="23"/>
      <c r="OUJ10" s="23"/>
      <c r="OUK10" s="24"/>
      <c r="OUP10" s="23"/>
      <c r="OUQ10" s="23"/>
      <c r="OUR10" s="24"/>
      <c r="OUW10" s="23"/>
      <c r="OUX10" s="23"/>
      <c r="OUY10" s="24"/>
      <c r="OVD10" s="23"/>
      <c r="OVE10" s="23"/>
      <c r="OVF10" s="24"/>
      <c r="OVK10" s="23"/>
      <c r="OVL10" s="23"/>
      <c r="OVM10" s="24"/>
      <c r="OVR10" s="23"/>
      <c r="OVS10" s="23"/>
      <c r="OVT10" s="24"/>
      <c r="OVY10" s="23"/>
      <c r="OVZ10" s="23"/>
      <c r="OWA10" s="24"/>
      <c r="OWF10" s="23"/>
      <c r="OWG10" s="23"/>
      <c r="OWH10" s="24"/>
      <c r="OWM10" s="23"/>
      <c r="OWN10" s="23"/>
      <c r="OWO10" s="24"/>
      <c r="OWT10" s="23"/>
      <c r="OWU10" s="23"/>
      <c r="OWV10" s="24"/>
      <c r="OXA10" s="23"/>
      <c r="OXB10" s="23"/>
      <c r="OXC10" s="24"/>
      <c r="OXH10" s="23"/>
      <c r="OXI10" s="23"/>
      <c r="OXJ10" s="24"/>
      <c r="OXO10" s="23"/>
      <c r="OXP10" s="23"/>
      <c r="OXQ10" s="24"/>
      <c r="OXV10" s="23"/>
      <c r="OXW10" s="23"/>
      <c r="OXX10" s="24"/>
      <c r="OYC10" s="23"/>
      <c r="OYD10" s="23"/>
      <c r="OYE10" s="24"/>
      <c r="OYJ10" s="23"/>
      <c r="OYK10" s="23"/>
      <c r="OYL10" s="24"/>
      <c r="OYQ10" s="23"/>
      <c r="OYR10" s="23"/>
      <c r="OYS10" s="24"/>
      <c r="OYX10" s="23"/>
      <c r="OYY10" s="23"/>
      <c r="OYZ10" s="24"/>
      <c r="OZE10" s="23"/>
      <c r="OZF10" s="23"/>
      <c r="OZG10" s="24"/>
      <c r="OZL10" s="23"/>
      <c r="OZM10" s="23"/>
      <c r="OZN10" s="24"/>
      <c r="OZS10" s="23"/>
      <c r="OZT10" s="23"/>
      <c r="OZU10" s="24"/>
      <c r="OZZ10" s="23"/>
      <c r="PAA10" s="23"/>
      <c r="PAB10" s="24"/>
      <c r="PAG10" s="23"/>
      <c r="PAH10" s="23"/>
      <c r="PAI10" s="24"/>
      <c r="PAN10" s="23"/>
      <c r="PAO10" s="23"/>
      <c r="PAP10" s="24"/>
      <c r="PAU10" s="23"/>
      <c r="PAV10" s="23"/>
      <c r="PAW10" s="24"/>
      <c r="PBB10" s="23"/>
      <c r="PBC10" s="23"/>
      <c r="PBD10" s="24"/>
      <c r="PBI10" s="23"/>
      <c r="PBJ10" s="23"/>
      <c r="PBK10" s="24"/>
      <c r="PBP10" s="23"/>
      <c r="PBQ10" s="23"/>
      <c r="PBR10" s="24"/>
      <c r="PBW10" s="23"/>
      <c r="PBX10" s="23"/>
      <c r="PBY10" s="24"/>
      <c r="PCD10" s="23"/>
      <c r="PCE10" s="23"/>
      <c r="PCF10" s="24"/>
      <c r="PCK10" s="23"/>
      <c r="PCL10" s="23"/>
      <c r="PCM10" s="24"/>
      <c r="PCR10" s="23"/>
      <c r="PCS10" s="23"/>
      <c r="PCT10" s="24"/>
      <c r="PCY10" s="23"/>
      <c r="PCZ10" s="23"/>
      <c r="PDA10" s="24"/>
      <c r="PDF10" s="23"/>
      <c r="PDG10" s="23"/>
      <c r="PDH10" s="24"/>
      <c r="PDM10" s="23"/>
      <c r="PDN10" s="23"/>
      <c r="PDO10" s="24"/>
      <c r="PDT10" s="23"/>
      <c r="PDU10" s="23"/>
      <c r="PDV10" s="24"/>
      <c r="PEA10" s="23"/>
      <c r="PEB10" s="23"/>
      <c r="PEC10" s="24"/>
      <c r="PEH10" s="23"/>
      <c r="PEI10" s="23"/>
      <c r="PEJ10" s="24"/>
      <c r="PEO10" s="23"/>
      <c r="PEP10" s="23"/>
      <c r="PEQ10" s="24"/>
      <c r="PEV10" s="23"/>
      <c r="PEW10" s="23"/>
      <c r="PEX10" s="24"/>
      <c r="PFC10" s="23"/>
      <c r="PFD10" s="23"/>
      <c r="PFE10" s="24"/>
      <c r="PFJ10" s="23"/>
      <c r="PFK10" s="23"/>
      <c r="PFL10" s="24"/>
      <c r="PFQ10" s="23"/>
      <c r="PFR10" s="23"/>
      <c r="PFS10" s="24"/>
      <c r="PFX10" s="23"/>
      <c r="PFY10" s="23"/>
      <c r="PFZ10" s="24"/>
      <c r="PGE10" s="23"/>
      <c r="PGF10" s="23"/>
      <c r="PGG10" s="24"/>
      <c r="PGL10" s="23"/>
      <c r="PGM10" s="23"/>
      <c r="PGN10" s="24"/>
      <c r="PGS10" s="23"/>
      <c r="PGT10" s="23"/>
      <c r="PGU10" s="24"/>
      <c r="PGZ10" s="23"/>
      <c r="PHA10" s="23"/>
      <c r="PHB10" s="24"/>
      <c r="PHG10" s="23"/>
      <c r="PHH10" s="23"/>
      <c r="PHI10" s="24"/>
      <c r="PHN10" s="23"/>
      <c r="PHO10" s="23"/>
      <c r="PHP10" s="24"/>
      <c r="PHU10" s="23"/>
      <c r="PHV10" s="23"/>
      <c r="PHW10" s="24"/>
      <c r="PIB10" s="23"/>
      <c r="PIC10" s="23"/>
      <c r="PID10" s="24"/>
      <c r="PII10" s="23"/>
      <c r="PIJ10" s="23"/>
      <c r="PIK10" s="24"/>
      <c r="PIP10" s="23"/>
      <c r="PIQ10" s="23"/>
      <c r="PIR10" s="24"/>
      <c r="PIW10" s="23"/>
      <c r="PIX10" s="23"/>
      <c r="PIY10" s="24"/>
      <c r="PJD10" s="23"/>
      <c r="PJE10" s="23"/>
      <c r="PJF10" s="24"/>
      <c r="PJK10" s="23"/>
      <c r="PJL10" s="23"/>
      <c r="PJM10" s="24"/>
      <c r="PJR10" s="23"/>
      <c r="PJS10" s="23"/>
      <c r="PJT10" s="24"/>
      <c r="PJY10" s="23"/>
      <c r="PJZ10" s="23"/>
      <c r="PKA10" s="24"/>
      <c r="PKF10" s="23"/>
      <c r="PKG10" s="23"/>
      <c r="PKH10" s="24"/>
      <c r="PKM10" s="23"/>
      <c r="PKN10" s="23"/>
      <c r="PKO10" s="24"/>
      <c r="PKT10" s="23"/>
      <c r="PKU10" s="23"/>
      <c r="PKV10" s="24"/>
      <c r="PLA10" s="23"/>
      <c r="PLB10" s="23"/>
      <c r="PLC10" s="24"/>
      <c r="PLH10" s="23"/>
      <c r="PLI10" s="23"/>
      <c r="PLJ10" s="24"/>
      <c r="PLO10" s="23"/>
      <c r="PLP10" s="23"/>
      <c r="PLQ10" s="24"/>
      <c r="PLV10" s="23"/>
      <c r="PLW10" s="23"/>
      <c r="PLX10" s="24"/>
      <c r="PMC10" s="23"/>
      <c r="PMD10" s="23"/>
      <c r="PME10" s="24"/>
      <c r="PMJ10" s="23"/>
      <c r="PMK10" s="23"/>
      <c r="PML10" s="24"/>
      <c r="PMQ10" s="23"/>
      <c r="PMR10" s="23"/>
      <c r="PMS10" s="24"/>
      <c r="PMX10" s="23"/>
      <c r="PMY10" s="23"/>
      <c r="PMZ10" s="24"/>
      <c r="PNE10" s="23"/>
      <c r="PNF10" s="23"/>
      <c r="PNG10" s="24"/>
      <c r="PNL10" s="23"/>
      <c r="PNM10" s="23"/>
      <c r="PNN10" s="24"/>
      <c r="PNS10" s="23"/>
      <c r="PNT10" s="23"/>
      <c r="PNU10" s="24"/>
      <c r="PNZ10" s="23"/>
      <c r="POA10" s="23"/>
      <c r="POB10" s="24"/>
      <c r="POG10" s="23"/>
      <c r="POH10" s="23"/>
      <c r="POI10" s="24"/>
      <c r="PON10" s="23"/>
      <c r="POO10" s="23"/>
      <c r="POP10" s="24"/>
      <c r="POU10" s="23"/>
      <c r="POV10" s="23"/>
      <c r="POW10" s="24"/>
      <c r="PPB10" s="23"/>
      <c r="PPC10" s="23"/>
      <c r="PPD10" s="24"/>
      <c r="PPI10" s="23"/>
      <c r="PPJ10" s="23"/>
      <c r="PPK10" s="24"/>
      <c r="PPP10" s="23"/>
      <c r="PPQ10" s="23"/>
      <c r="PPR10" s="24"/>
      <c r="PPW10" s="23"/>
      <c r="PPX10" s="23"/>
      <c r="PPY10" s="24"/>
      <c r="PQD10" s="23"/>
      <c r="PQE10" s="23"/>
      <c r="PQF10" s="24"/>
      <c r="PQK10" s="23"/>
      <c r="PQL10" s="23"/>
      <c r="PQM10" s="24"/>
      <c r="PQR10" s="23"/>
      <c r="PQS10" s="23"/>
      <c r="PQT10" s="24"/>
      <c r="PQY10" s="23"/>
      <c r="PQZ10" s="23"/>
      <c r="PRA10" s="24"/>
      <c r="PRF10" s="23"/>
      <c r="PRG10" s="23"/>
      <c r="PRH10" s="24"/>
      <c r="PRM10" s="23"/>
      <c r="PRN10" s="23"/>
      <c r="PRO10" s="24"/>
      <c r="PRT10" s="23"/>
      <c r="PRU10" s="23"/>
      <c r="PRV10" s="24"/>
      <c r="PSA10" s="23"/>
      <c r="PSB10" s="23"/>
      <c r="PSC10" s="24"/>
      <c r="PSH10" s="23"/>
      <c r="PSI10" s="23"/>
      <c r="PSJ10" s="24"/>
      <c r="PSO10" s="23"/>
      <c r="PSP10" s="23"/>
      <c r="PSQ10" s="24"/>
      <c r="PSV10" s="23"/>
      <c r="PSW10" s="23"/>
      <c r="PSX10" s="24"/>
      <c r="PTC10" s="23"/>
      <c r="PTD10" s="23"/>
      <c r="PTE10" s="24"/>
      <c r="PTJ10" s="23"/>
      <c r="PTK10" s="23"/>
      <c r="PTL10" s="24"/>
      <c r="PTQ10" s="23"/>
      <c r="PTR10" s="23"/>
      <c r="PTS10" s="24"/>
      <c r="PTX10" s="23"/>
      <c r="PTY10" s="23"/>
      <c r="PTZ10" s="24"/>
      <c r="PUE10" s="23"/>
      <c r="PUF10" s="23"/>
      <c r="PUG10" s="24"/>
      <c r="PUL10" s="23"/>
      <c r="PUM10" s="23"/>
      <c r="PUN10" s="24"/>
      <c r="PUS10" s="23"/>
      <c r="PUT10" s="23"/>
      <c r="PUU10" s="24"/>
      <c r="PUZ10" s="23"/>
      <c r="PVA10" s="23"/>
      <c r="PVB10" s="24"/>
      <c r="PVG10" s="23"/>
      <c r="PVH10" s="23"/>
      <c r="PVI10" s="24"/>
      <c r="PVN10" s="23"/>
      <c r="PVO10" s="23"/>
      <c r="PVP10" s="24"/>
      <c r="PVU10" s="23"/>
      <c r="PVV10" s="23"/>
      <c r="PVW10" s="24"/>
      <c r="PWB10" s="23"/>
      <c r="PWC10" s="23"/>
      <c r="PWD10" s="24"/>
      <c r="PWI10" s="23"/>
      <c r="PWJ10" s="23"/>
      <c r="PWK10" s="24"/>
      <c r="PWP10" s="23"/>
      <c r="PWQ10" s="23"/>
      <c r="PWR10" s="24"/>
      <c r="PWW10" s="23"/>
      <c r="PWX10" s="23"/>
      <c r="PWY10" s="24"/>
      <c r="PXD10" s="23"/>
      <c r="PXE10" s="23"/>
      <c r="PXF10" s="24"/>
      <c r="PXK10" s="23"/>
      <c r="PXL10" s="23"/>
      <c r="PXM10" s="24"/>
      <c r="PXR10" s="23"/>
      <c r="PXS10" s="23"/>
      <c r="PXT10" s="24"/>
      <c r="PXY10" s="23"/>
      <c r="PXZ10" s="23"/>
      <c r="PYA10" s="24"/>
      <c r="PYF10" s="23"/>
      <c r="PYG10" s="23"/>
      <c r="PYH10" s="24"/>
      <c r="PYM10" s="23"/>
      <c r="PYN10" s="23"/>
      <c r="PYO10" s="24"/>
      <c r="PYT10" s="23"/>
      <c r="PYU10" s="23"/>
      <c r="PYV10" s="24"/>
      <c r="PZA10" s="23"/>
      <c r="PZB10" s="23"/>
      <c r="PZC10" s="24"/>
      <c r="PZH10" s="23"/>
      <c r="PZI10" s="23"/>
      <c r="PZJ10" s="24"/>
      <c r="PZO10" s="23"/>
      <c r="PZP10" s="23"/>
      <c r="PZQ10" s="24"/>
      <c r="PZV10" s="23"/>
      <c r="PZW10" s="23"/>
      <c r="PZX10" s="24"/>
      <c r="QAC10" s="23"/>
      <c r="QAD10" s="23"/>
      <c r="QAE10" s="24"/>
      <c r="QAJ10" s="23"/>
      <c r="QAK10" s="23"/>
      <c r="QAL10" s="24"/>
      <c r="QAQ10" s="23"/>
      <c r="QAR10" s="23"/>
      <c r="QAS10" s="24"/>
      <c r="QAX10" s="23"/>
      <c r="QAY10" s="23"/>
      <c r="QAZ10" s="24"/>
      <c r="QBE10" s="23"/>
      <c r="QBF10" s="23"/>
      <c r="QBG10" s="24"/>
      <c r="QBL10" s="23"/>
      <c r="QBM10" s="23"/>
      <c r="QBN10" s="24"/>
      <c r="QBS10" s="23"/>
      <c r="QBT10" s="23"/>
      <c r="QBU10" s="24"/>
      <c r="QBZ10" s="23"/>
      <c r="QCA10" s="23"/>
      <c r="QCB10" s="24"/>
      <c r="QCG10" s="23"/>
      <c r="QCH10" s="23"/>
      <c r="QCI10" s="24"/>
      <c r="QCN10" s="23"/>
      <c r="QCO10" s="23"/>
      <c r="QCP10" s="24"/>
      <c r="QCU10" s="23"/>
      <c r="QCV10" s="23"/>
      <c r="QCW10" s="24"/>
      <c r="QDB10" s="23"/>
      <c r="QDC10" s="23"/>
      <c r="QDD10" s="24"/>
      <c r="QDI10" s="23"/>
      <c r="QDJ10" s="23"/>
      <c r="QDK10" s="24"/>
      <c r="QDP10" s="23"/>
      <c r="QDQ10" s="23"/>
      <c r="QDR10" s="24"/>
      <c r="QDW10" s="23"/>
      <c r="QDX10" s="23"/>
      <c r="QDY10" s="24"/>
      <c r="QED10" s="23"/>
      <c r="QEE10" s="23"/>
      <c r="QEF10" s="24"/>
      <c r="QEK10" s="23"/>
      <c r="QEL10" s="23"/>
      <c r="QEM10" s="24"/>
      <c r="QER10" s="23"/>
      <c r="QES10" s="23"/>
      <c r="QET10" s="24"/>
      <c r="QEY10" s="23"/>
      <c r="QEZ10" s="23"/>
      <c r="QFA10" s="24"/>
      <c r="QFF10" s="23"/>
      <c r="QFG10" s="23"/>
      <c r="QFH10" s="24"/>
      <c r="QFM10" s="23"/>
      <c r="QFN10" s="23"/>
      <c r="QFO10" s="24"/>
      <c r="QFT10" s="23"/>
      <c r="QFU10" s="23"/>
      <c r="QFV10" s="24"/>
      <c r="QGA10" s="23"/>
      <c r="QGB10" s="23"/>
      <c r="QGC10" s="24"/>
      <c r="QGH10" s="23"/>
      <c r="QGI10" s="23"/>
      <c r="QGJ10" s="24"/>
      <c r="QGO10" s="23"/>
      <c r="QGP10" s="23"/>
      <c r="QGQ10" s="24"/>
      <c r="QGV10" s="23"/>
      <c r="QGW10" s="23"/>
      <c r="QGX10" s="24"/>
      <c r="QHC10" s="23"/>
      <c r="QHD10" s="23"/>
      <c r="QHE10" s="24"/>
      <c r="QHJ10" s="23"/>
      <c r="QHK10" s="23"/>
      <c r="QHL10" s="24"/>
      <c r="QHQ10" s="23"/>
      <c r="QHR10" s="23"/>
      <c r="QHS10" s="24"/>
      <c r="QHX10" s="23"/>
      <c r="QHY10" s="23"/>
      <c r="QHZ10" s="24"/>
      <c r="QIE10" s="23"/>
      <c r="QIF10" s="23"/>
      <c r="QIG10" s="24"/>
      <c r="QIL10" s="23"/>
      <c r="QIM10" s="23"/>
      <c r="QIN10" s="24"/>
      <c r="QIS10" s="23"/>
      <c r="QIT10" s="23"/>
      <c r="QIU10" s="24"/>
      <c r="QIZ10" s="23"/>
      <c r="QJA10" s="23"/>
      <c r="QJB10" s="24"/>
      <c r="QJG10" s="23"/>
      <c r="QJH10" s="23"/>
      <c r="QJI10" s="24"/>
      <c r="QJN10" s="23"/>
      <c r="QJO10" s="23"/>
      <c r="QJP10" s="24"/>
      <c r="QJU10" s="23"/>
      <c r="QJV10" s="23"/>
      <c r="QJW10" s="24"/>
      <c r="QKB10" s="23"/>
      <c r="QKC10" s="23"/>
      <c r="QKD10" s="24"/>
      <c r="QKI10" s="23"/>
      <c r="QKJ10" s="23"/>
      <c r="QKK10" s="24"/>
      <c r="QKP10" s="23"/>
      <c r="QKQ10" s="23"/>
      <c r="QKR10" s="24"/>
      <c r="QKW10" s="23"/>
      <c r="QKX10" s="23"/>
      <c r="QKY10" s="24"/>
      <c r="QLD10" s="23"/>
      <c r="QLE10" s="23"/>
      <c r="QLF10" s="24"/>
      <c r="QLK10" s="23"/>
      <c r="QLL10" s="23"/>
      <c r="QLM10" s="24"/>
      <c r="QLR10" s="23"/>
      <c r="QLS10" s="23"/>
      <c r="QLT10" s="24"/>
      <c r="QLY10" s="23"/>
      <c r="QLZ10" s="23"/>
      <c r="QMA10" s="24"/>
      <c r="QMF10" s="23"/>
      <c r="QMG10" s="23"/>
      <c r="QMH10" s="24"/>
      <c r="QMM10" s="23"/>
      <c r="QMN10" s="23"/>
      <c r="QMO10" s="24"/>
      <c r="QMT10" s="23"/>
      <c r="QMU10" s="23"/>
      <c r="QMV10" s="24"/>
      <c r="QNA10" s="23"/>
      <c r="QNB10" s="23"/>
      <c r="QNC10" s="24"/>
      <c r="QNH10" s="23"/>
      <c r="QNI10" s="23"/>
      <c r="QNJ10" s="24"/>
      <c r="QNO10" s="23"/>
      <c r="QNP10" s="23"/>
      <c r="QNQ10" s="24"/>
      <c r="QNV10" s="23"/>
      <c r="QNW10" s="23"/>
      <c r="QNX10" s="24"/>
      <c r="QOC10" s="23"/>
      <c r="QOD10" s="23"/>
      <c r="QOE10" s="24"/>
      <c r="QOJ10" s="23"/>
      <c r="QOK10" s="23"/>
      <c r="QOL10" s="24"/>
      <c r="QOQ10" s="23"/>
      <c r="QOR10" s="23"/>
      <c r="QOS10" s="24"/>
      <c r="QOX10" s="23"/>
      <c r="QOY10" s="23"/>
      <c r="QOZ10" s="24"/>
      <c r="QPE10" s="23"/>
      <c r="QPF10" s="23"/>
      <c r="QPG10" s="24"/>
      <c r="QPL10" s="23"/>
      <c r="QPM10" s="23"/>
      <c r="QPN10" s="24"/>
      <c r="QPS10" s="23"/>
      <c r="QPT10" s="23"/>
      <c r="QPU10" s="24"/>
      <c r="QPZ10" s="23"/>
      <c r="QQA10" s="23"/>
      <c r="QQB10" s="24"/>
      <c r="QQG10" s="23"/>
      <c r="QQH10" s="23"/>
      <c r="QQI10" s="24"/>
      <c r="QQN10" s="23"/>
      <c r="QQO10" s="23"/>
      <c r="QQP10" s="24"/>
      <c r="QQU10" s="23"/>
      <c r="QQV10" s="23"/>
      <c r="QQW10" s="24"/>
      <c r="QRB10" s="23"/>
      <c r="QRC10" s="23"/>
      <c r="QRD10" s="24"/>
      <c r="QRI10" s="23"/>
      <c r="QRJ10" s="23"/>
      <c r="QRK10" s="24"/>
      <c r="QRP10" s="23"/>
      <c r="QRQ10" s="23"/>
      <c r="QRR10" s="24"/>
      <c r="QRW10" s="23"/>
      <c r="QRX10" s="23"/>
      <c r="QRY10" s="24"/>
      <c r="QSD10" s="23"/>
      <c r="QSE10" s="23"/>
      <c r="QSF10" s="24"/>
      <c r="QSK10" s="23"/>
      <c r="QSL10" s="23"/>
      <c r="QSM10" s="24"/>
      <c r="QSR10" s="23"/>
      <c r="QSS10" s="23"/>
      <c r="QST10" s="24"/>
      <c r="QSY10" s="23"/>
      <c r="QSZ10" s="23"/>
      <c r="QTA10" s="24"/>
      <c r="QTF10" s="23"/>
      <c r="QTG10" s="23"/>
      <c r="QTH10" s="24"/>
      <c r="QTM10" s="23"/>
      <c r="QTN10" s="23"/>
      <c r="QTO10" s="24"/>
      <c r="QTT10" s="23"/>
      <c r="QTU10" s="23"/>
      <c r="QTV10" s="24"/>
      <c r="QUA10" s="23"/>
      <c r="QUB10" s="23"/>
      <c r="QUC10" s="24"/>
      <c r="QUH10" s="23"/>
      <c r="QUI10" s="23"/>
      <c r="QUJ10" s="24"/>
      <c r="QUO10" s="23"/>
      <c r="QUP10" s="23"/>
      <c r="QUQ10" s="24"/>
      <c r="QUV10" s="23"/>
      <c r="QUW10" s="23"/>
      <c r="QUX10" s="24"/>
      <c r="QVC10" s="23"/>
      <c r="QVD10" s="23"/>
      <c r="QVE10" s="24"/>
      <c r="QVJ10" s="23"/>
      <c r="QVK10" s="23"/>
      <c r="QVL10" s="24"/>
      <c r="QVQ10" s="23"/>
      <c r="QVR10" s="23"/>
      <c r="QVS10" s="24"/>
      <c r="QVX10" s="23"/>
      <c r="QVY10" s="23"/>
      <c r="QVZ10" s="24"/>
      <c r="QWE10" s="23"/>
      <c r="QWF10" s="23"/>
      <c r="QWG10" s="24"/>
      <c r="QWL10" s="23"/>
      <c r="QWM10" s="23"/>
      <c r="QWN10" s="24"/>
      <c r="QWS10" s="23"/>
      <c r="QWT10" s="23"/>
      <c r="QWU10" s="24"/>
      <c r="QWZ10" s="23"/>
      <c r="QXA10" s="23"/>
      <c r="QXB10" s="24"/>
      <c r="QXG10" s="23"/>
      <c r="QXH10" s="23"/>
      <c r="QXI10" s="24"/>
      <c r="QXN10" s="23"/>
      <c r="QXO10" s="23"/>
      <c r="QXP10" s="24"/>
      <c r="QXU10" s="23"/>
      <c r="QXV10" s="23"/>
      <c r="QXW10" s="24"/>
      <c r="QYB10" s="23"/>
      <c r="QYC10" s="23"/>
      <c r="QYD10" s="24"/>
      <c r="QYI10" s="23"/>
      <c r="QYJ10" s="23"/>
      <c r="QYK10" s="24"/>
      <c r="QYP10" s="23"/>
      <c r="QYQ10" s="23"/>
      <c r="QYR10" s="24"/>
      <c r="QYW10" s="23"/>
      <c r="QYX10" s="23"/>
      <c r="QYY10" s="24"/>
      <c r="QZD10" s="23"/>
      <c r="QZE10" s="23"/>
      <c r="QZF10" s="24"/>
      <c r="QZK10" s="23"/>
      <c r="QZL10" s="23"/>
      <c r="QZM10" s="24"/>
      <c r="QZR10" s="23"/>
      <c r="QZS10" s="23"/>
      <c r="QZT10" s="24"/>
      <c r="QZY10" s="23"/>
      <c r="QZZ10" s="23"/>
      <c r="RAA10" s="24"/>
      <c r="RAF10" s="23"/>
      <c r="RAG10" s="23"/>
      <c r="RAH10" s="24"/>
      <c r="RAM10" s="23"/>
      <c r="RAN10" s="23"/>
      <c r="RAO10" s="24"/>
      <c r="RAT10" s="23"/>
      <c r="RAU10" s="23"/>
      <c r="RAV10" s="24"/>
      <c r="RBA10" s="23"/>
      <c r="RBB10" s="23"/>
      <c r="RBC10" s="24"/>
      <c r="RBH10" s="23"/>
      <c r="RBI10" s="23"/>
      <c r="RBJ10" s="24"/>
      <c r="RBO10" s="23"/>
      <c r="RBP10" s="23"/>
      <c r="RBQ10" s="24"/>
      <c r="RBV10" s="23"/>
      <c r="RBW10" s="23"/>
      <c r="RBX10" s="24"/>
      <c r="RCC10" s="23"/>
      <c r="RCD10" s="23"/>
      <c r="RCE10" s="24"/>
      <c r="RCJ10" s="23"/>
      <c r="RCK10" s="23"/>
      <c r="RCL10" s="24"/>
      <c r="RCQ10" s="23"/>
      <c r="RCR10" s="23"/>
      <c r="RCS10" s="24"/>
      <c r="RCX10" s="23"/>
      <c r="RCY10" s="23"/>
      <c r="RCZ10" s="24"/>
      <c r="RDE10" s="23"/>
      <c r="RDF10" s="23"/>
      <c r="RDG10" s="24"/>
      <c r="RDL10" s="23"/>
      <c r="RDM10" s="23"/>
      <c r="RDN10" s="24"/>
      <c r="RDS10" s="23"/>
      <c r="RDT10" s="23"/>
      <c r="RDU10" s="24"/>
      <c r="RDZ10" s="23"/>
      <c r="REA10" s="23"/>
      <c r="REB10" s="24"/>
      <c r="REG10" s="23"/>
      <c r="REH10" s="23"/>
      <c r="REI10" s="24"/>
      <c r="REN10" s="23"/>
      <c r="REO10" s="23"/>
      <c r="REP10" s="24"/>
      <c r="REU10" s="23"/>
      <c r="REV10" s="23"/>
      <c r="REW10" s="24"/>
      <c r="RFB10" s="23"/>
      <c r="RFC10" s="23"/>
      <c r="RFD10" s="24"/>
      <c r="RFI10" s="23"/>
      <c r="RFJ10" s="23"/>
      <c r="RFK10" s="24"/>
      <c r="RFP10" s="23"/>
      <c r="RFQ10" s="23"/>
      <c r="RFR10" s="24"/>
      <c r="RFW10" s="23"/>
      <c r="RFX10" s="23"/>
      <c r="RFY10" s="24"/>
      <c r="RGD10" s="23"/>
      <c r="RGE10" s="23"/>
      <c r="RGF10" s="24"/>
      <c r="RGK10" s="23"/>
      <c r="RGL10" s="23"/>
      <c r="RGM10" s="24"/>
      <c r="RGR10" s="23"/>
      <c r="RGS10" s="23"/>
      <c r="RGT10" s="24"/>
      <c r="RGY10" s="23"/>
      <c r="RGZ10" s="23"/>
      <c r="RHA10" s="24"/>
      <c r="RHF10" s="23"/>
      <c r="RHG10" s="23"/>
      <c r="RHH10" s="24"/>
      <c r="RHM10" s="23"/>
      <c r="RHN10" s="23"/>
      <c r="RHO10" s="24"/>
      <c r="RHT10" s="23"/>
      <c r="RHU10" s="23"/>
      <c r="RHV10" s="24"/>
      <c r="RIA10" s="23"/>
      <c r="RIB10" s="23"/>
      <c r="RIC10" s="24"/>
      <c r="RIH10" s="23"/>
      <c r="RII10" s="23"/>
      <c r="RIJ10" s="24"/>
      <c r="RIO10" s="23"/>
      <c r="RIP10" s="23"/>
      <c r="RIQ10" s="24"/>
      <c r="RIV10" s="23"/>
      <c r="RIW10" s="23"/>
      <c r="RIX10" s="24"/>
      <c r="RJC10" s="23"/>
      <c r="RJD10" s="23"/>
      <c r="RJE10" s="24"/>
      <c r="RJJ10" s="23"/>
      <c r="RJK10" s="23"/>
      <c r="RJL10" s="24"/>
      <c r="RJQ10" s="23"/>
      <c r="RJR10" s="23"/>
      <c r="RJS10" s="24"/>
      <c r="RJX10" s="23"/>
      <c r="RJY10" s="23"/>
      <c r="RJZ10" s="24"/>
      <c r="RKE10" s="23"/>
      <c r="RKF10" s="23"/>
      <c r="RKG10" s="24"/>
      <c r="RKL10" s="23"/>
      <c r="RKM10" s="23"/>
      <c r="RKN10" s="24"/>
      <c r="RKS10" s="23"/>
      <c r="RKT10" s="23"/>
      <c r="RKU10" s="24"/>
      <c r="RKZ10" s="23"/>
      <c r="RLA10" s="23"/>
      <c r="RLB10" s="24"/>
      <c r="RLG10" s="23"/>
      <c r="RLH10" s="23"/>
      <c r="RLI10" s="24"/>
      <c r="RLN10" s="23"/>
      <c r="RLO10" s="23"/>
      <c r="RLP10" s="24"/>
      <c r="RLU10" s="23"/>
      <c r="RLV10" s="23"/>
      <c r="RLW10" s="24"/>
      <c r="RMB10" s="23"/>
      <c r="RMC10" s="23"/>
      <c r="RMD10" s="24"/>
      <c r="RMI10" s="23"/>
      <c r="RMJ10" s="23"/>
      <c r="RMK10" s="24"/>
      <c r="RMP10" s="23"/>
      <c r="RMQ10" s="23"/>
      <c r="RMR10" s="24"/>
      <c r="RMW10" s="23"/>
      <c r="RMX10" s="23"/>
      <c r="RMY10" s="24"/>
      <c r="RND10" s="23"/>
      <c r="RNE10" s="23"/>
      <c r="RNF10" s="24"/>
      <c r="RNK10" s="23"/>
      <c r="RNL10" s="23"/>
      <c r="RNM10" s="24"/>
      <c r="RNR10" s="23"/>
      <c r="RNS10" s="23"/>
      <c r="RNT10" s="24"/>
      <c r="RNY10" s="23"/>
      <c r="RNZ10" s="23"/>
      <c r="ROA10" s="24"/>
      <c r="ROF10" s="23"/>
      <c r="ROG10" s="23"/>
      <c r="ROH10" s="24"/>
      <c r="ROM10" s="23"/>
      <c r="RON10" s="23"/>
      <c r="ROO10" s="24"/>
      <c r="ROT10" s="23"/>
      <c r="ROU10" s="23"/>
      <c r="ROV10" s="24"/>
      <c r="RPA10" s="23"/>
      <c r="RPB10" s="23"/>
      <c r="RPC10" s="24"/>
      <c r="RPH10" s="23"/>
      <c r="RPI10" s="23"/>
      <c r="RPJ10" s="24"/>
      <c r="RPO10" s="23"/>
      <c r="RPP10" s="23"/>
      <c r="RPQ10" s="24"/>
      <c r="RPV10" s="23"/>
      <c r="RPW10" s="23"/>
      <c r="RPX10" s="24"/>
      <c r="RQC10" s="23"/>
      <c r="RQD10" s="23"/>
      <c r="RQE10" s="24"/>
      <c r="RQJ10" s="23"/>
      <c r="RQK10" s="23"/>
      <c r="RQL10" s="24"/>
      <c r="RQQ10" s="23"/>
      <c r="RQR10" s="23"/>
      <c r="RQS10" s="24"/>
      <c r="RQX10" s="23"/>
      <c r="RQY10" s="23"/>
      <c r="RQZ10" s="24"/>
      <c r="RRE10" s="23"/>
      <c r="RRF10" s="23"/>
      <c r="RRG10" s="24"/>
      <c r="RRL10" s="23"/>
      <c r="RRM10" s="23"/>
      <c r="RRN10" s="24"/>
      <c r="RRS10" s="23"/>
      <c r="RRT10" s="23"/>
      <c r="RRU10" s="24"/>
      <c r="RRZ10" s="23"/>
      <c r="RSA10" s="23"/>
      <c r="RSB10" s="24"/>
      <c r="RSG10" s="23"/>
      <c r="RSH10" s="23"/>
      <c r="RSI10" s="24"/>
      <c r="RSN10" s="23"/>
      <c r="RSO10" s="23"/>
      <c r="RSP10" s="24"/>
      <c r="RSU10" s="23"/>
      <c r="RSV10" s="23"/>
      <c r="RSW10" s="24"/>
      <c r="RTB10" s="23"/>
      <c r="RTC10" s="23"/>
      <c r="RTD10" s="24"/>
      <c r="RTI10" s="23"/>
      <c r="RTJ10" s="23"/>
      <c r="RTK10" s="24"/>
      <c r="RTP10" s="23"/>
      <c r="RTQ10" s="23"/>
      <c r="RTR10" s="24"/>
      <c r="RTW10" s="23"/>
      <c r="RTX10" s="23"/>
      <c r="RTY10" s="24"/>
      <c r="RUD10" s="23"/>
      <c r="RUE10" s="23"/>
      <c r="RUF10" s="24"/>
      <c r="RUK10" s="23"/>
      <c r="RUL10" s="23"/>
      <c r="RUM10" s="24"/>
      <c r="RUR10" s="23"/>
      <c r="RUS10" s="23"/>
      <c r="RUT10" s="24"/>
      <c r="RUY10" s="23"/>
      <c r="RUZ10" s="23"/>
      <c r="RVA10" s="24"/>
      <c r="RVF10" s="23"/>
      <c r="RVG10" s="23"/>
      <c r="RVH10" s="24"/>
      <c r="RVM10" s="23"/>
      <c r="RVN10" s="23"/>
      <c r="RVO10" s="24"/>
      <c r="RVT10" s="23"/>
      <c r="RVU10" s="23"/>
      <c r="RVV10" s="24"/>
      <c r="RWA10" s="23"/>
      <c r="RWB10" s="23"/>
      <c r="RWC10" s="24"/>
      <c r="RWH10" s="23"/>
      <c r="RWI10" s="23"/>
      <c r="RWJ10" s="24"/>
      <c r="RWO10" s="23"/>
      <c r="RWP10" s="23"/>
      <c r="RWQ10" s="24"/>
      <c r="RWV10" s="23"/>
      <c r="RWW10" s="23"/>
      <c r="RWX10" s="24"/>
      <c r="RXC10" s="23"/>
      <c r="RXD10" s="23"/>
      <c r="RXE10" s="24"/>
      <c r="RXJ10" s="23"/>
      <c r="RXK10" s="23"/>
      <c r="RXL10" s="24"/>
      <c r="RXQ10" s="23"/>
      <c r="RXR10" s="23"/>
      <c r="RXS10" s="24"/>
      <c r="RXX10" s="23"/>
      <c r="RXY10" s="23"/>
      <c r="RXZ10" s="24"/>
      <c r="RYE10" s="23"/>
      <c r="RYF10" s="23"/>
      <c r="RYG10" s="24"/>
      <c r="RYL10" s="23"/>
      <c r="RYM10" s="23"/>
      <c r="RYN10" s="24"/>
      <c r="RYS10" s="23"/>
      <c r="RYT10" s="23"/>
      <c r="RYU10" s="24"/>
      <c r="RYZ10" s="23"/>
      <c r="RZA10" s="23"/>
      <c r="RZB10" s="24"/>
      <c r="RZG10" s="23"/>
      <c r="RZH10" s="23"/>
      <c r="RZI10" s="24"/>
      <c r="RZN10" s="23"/>
      <c r="RZO10" s="23"/>
      <c r="RZP10" s="24"/>
      <c r="RZU10" s="23"/>
      <c r="RZV10" s="23"/>
      <c r="RZW10" s="24"/>
      <c r="SAB10" s="23"/>
      <c r="SAC10" s="23"/>
      <c r="SAD10" s="24"/>
      <c r="SAI10" s="23"/>
      <c r="SAJ10" s="23"/>
      <c r="SAK10" s="24"/>
      <c r="SAP10" s="23"/>
      <c r="SAQ10" s="23"/>
      <c r="SAR10" s="24"/>
      <c r="SAW10" s="23"/>
      <c r="SAX10" s="23"/>
      <c r="SAY10" s="24"/>
      <c r="SBD10" s="23"/>
      <c r="SBE10" s="23"/>
      <c r="SBF10" s="24"/>
      <c r="SBK10" s="23"/>
      <c r="SBL10" s="23"/>
      <c r="SBM10" s="24"/>
      <c r="SBR10" s="23"/>
      <c r="SBS10" s="23"/>
      <c r="SBT10" s="24"/>
      <c r="SBY10" s="23"/>
      <c r="SBZ10" s="23"/>
      <c r="SCA10" s="24"/>
      <c r="SCF10" s="23"/>
      <c r="SCG10" s="23"/>
      <c r="SCH10" s="24"/>
      <c r="SCM10" s="23"/>
      <c r="SCN10" s="23"/>
      <c r="SCO10" s="24"/>
      <c r="SCT10" s="23"/>
      <c r="SCU10" s="23"/>
      <c r="SCV10" s="24"/>
      <c r="SDA10" s="23"/>
      <c r="SDB10" s="23"/>
      <c r="SDC10" s="24"/>
      <c r="SDH10" s="23"/>
      <c r="SDI10" s="23"/>
      <c r="SDJ10" s="24"/>
      <c r="SDO10" s="23"/>
      <c r="SDP10" s="23"/>
      <c r="SDQ10" s="24"/>
      <c r="SDV10" s="23"/>
      <c r="SDW10" s="23"/>
      <c r="SDX10" s="24"/>
      <c r="SEC10" s="23"/>
      <c r="SED10" s="23"/>
      <c r="SEE10" s="24"/>
      <c r="SEJ10" s="23"/>
      <c r="SEK10" s="23"/>
      <c r="SEL10" s="24"/>
      <c r="SEQ10" s="23"/>
      <c r="SER10" s="23"/>
      <c r="SES10" s="24"/>
      <c r="SEX10" s="23"/>
      <c r="SEY10" s="23"/>
      <c r="SEZ10" s="24"/>
      <c r="SFE10" s="23"/>
      <c r="SFF10" s="23"/>
      <c r="SFG10" s="24"/>
      <c r="SFL10" s="23"/>
      <c r="SFM10" s="23"/>
      <c r="SFN10" s="24"/>
      <c r="SFS10" s="23"/>
      <c r="SFT10" s="23"/>
      <c r="SFU10" s="24"/>
      <c r="SFZ10" s="23"/>
      <c r="SGA10" s="23"/>
      <c r="SGB10" s="24"/>
      <c r="SGG10" s="23"/>
      <c r="SGH10" s="23"/>
      <c r="SGI10" s="24"/>
      <c r="SGN10" s="23"/>
      <c r="SGO10" s="23"/>
      <c r="SGP10" s="24"/>
      <c r="SGU10" s="23"/>
      <c r="SGV10" s="23"/>
      <c r="SGW10" s="24"/>
      <c r="SHB10" s="23"/>
      <c r="SHC10" s="23"/>
      <c r="SHD10" s="24"/>
      <c r="SHI10" s="23"/>
      <c r="SHJ10" s="23"/>
      <c r="SHK10" s="24"/>
      <c r="SHP10" s="23"/>
      <c r="SHQ10" s="23"/>
      <c r="SHR10" s="24"/>
      <c r="SHW10" s="23"/>
      <c r="SHX10" s="23"/>
      <c r="SHY10" s="24"/>
      <c r="SID10" s="23"/>
      <c r="SIE10" s="23"/>
      <c r="SIF10" s="24"/>
      <c r="SIK10" s="23"/>
      <c r="SIL10" s="23"/>
      <c r="SIM10" s="24"/>
      <c r="SIR10" s="23"/>
      <c r="SIS10" s="23"/>
      <c r="SIT10" s="24"/>
      <c r="SIY10" s="23"/>
      <c r="SIZ10" s="23"/>
      <c r="SJA10" s="24"/>
      <c r="SJF10" s="23"/>
      <c r="SJG10" s="23"/>
      <c r="SJH10" s="24"/>
      <c r="SJM10" s="23"/>
      <c r="SJN10" s="23"/>
      <c r="SJO10" s="24"/>
      <c r="SJT10" s="23"/>
      <c r="SJU10" s="23"/>
      <c r="SJV10" s="24"/>
      <c r="SKA10" s="23"/>
      <c r="SKB10" s="23"/>
      <c r="SKC10" s="24"/>
      <c r="SKH10" s="23"/>
      <c r="SKI10" s="23"/>
      <c r="SKJ10" s="24"/>
      <c r="SKO10" s="23"/>
      <c r="SKP10" s="23"/>
      <c r="SKQ10" s="24"/>
      <c r="SKV10" s="23"/>
      <c r="SKW10" s="23"/>
      <c r="SKX10" s="24"/>
      <c r="SLC10" s="23"/>
      <c r="SLD10" s="23"/>
      <c r="SLE10" s="24"/>
      <c r="SLJ10" s="23"/>
      <c r="SLK10" s="23"/>
      <c r="SLL10" s="24"/>
      <c r="SLQ10" s="23"/>
      <c r="SLR10" s="23"/>
      <c r="SLS10" s="24"/>
      <c r="SLX10" s="23"/>
      <c r="SLY10" s="23"/>
      <c r="SLZ10" s="24"/>
      <c r="SME10" s="23"/>
      <c r="SMF10" s="23"/>
      <c r="SMG10" s="24"/>
      <c r="SML10" s="23"/>
      <c r="SMM10" s="23"/>
      <c r="SMN10" s="24"/>
      <c r="SMS10" s="23"/>
      <c r="SMT10" s="23"/>
      <c r="SMU10" s="24"/>
      <c r="SMZ10" s="23"/>
      <c r="SNA10" s="23"/>
      <c r="SNB10" s="24"/>
      <c r="SNG10" s="23"/>
      <c r="SNH10" s="23"/>
      <c r="SNI10" s="24"/>
      <c r="SNN10" s="23"/>
      <c r="SNO10" s="23"/>
      <c r="SNP10" s="24"/>
      <c r="SNU10" s="23"/>
      <c r="SNV10" s="23"/>
      <c r="SNW10" s="24"/>
      <c r="SOB10" s="23"/>
      <c r="SOC10" s="23"/>
      <c r="SOD10" s="24"/>
      <c r="SOI10" s="23"/>
      <c r="SOJ10" s="23"/>
      <c r="SOK10" s="24"/>
      <c r="SOP10" s="23"/>
      <c r="SOQ10" s="23"/>
      <c r="SOR10" s="24"/>
      <c r="SOW10" s="23"/>
      <c r="SOX10" s="23"/>
      <c r="SOY10" s="24"/>
      <c r="SPD10" s="23"/>
      <c r="SPE10" s="23"/>
      <c r="SPF10" s="24"/>
      <c r="SPK10" s="23"/>
      <c r="SPL10" s="23"/>
      <c r="SPM10" s="24"/>
      <c r="SPR10" s="23"/>
      <c r="SPS10" s="23"/>
      <c r="SPT10" s="24"/>
      <c r="SPY10" s="23"/>
      <c r="SPZ10" s="23"/>
      <c r="SQA10" s="24"/>
      <c r="SQF10" s="23"/>
      <c r="SQG10" s="23"/>
      <c r="SQH10" s="24"/>
      <c r="SQM10" s="23"/>
      <c r="SQN10" s="23"/>
      <c r="SQO10" s="24"/>
      <c r="SQT10" s="23"/>
      <c r="SQU10" s="23"/>
      <c r="SQV10" s="24"/>
      <c r="SRA10" s="23"/>
      <c r="SRB10" s="23"/>
      <c r="SRC10" s="24"/>
      <c r="SRH10" s="23"/>
      <c r="SRI10" s="23"/>
      <c r="SRJ10" s="24"/>
      <c r="SRO10" s="23"/>
      <c r="SRP10" s="23"/>
      <c r="SRQ10" s="24"/>
      <c r="SRV10" s="23"/>
      <c r="SRW10" s="23"/>
      <c r="SRX10" s="24"/>
      <c r="SSC10" s="23"/>
      <c r="SSD10" s="23"/>
      <c r="SSE10" s="24"/>
      <c r="SSJ10" s="23"/>
      <c r="SSK10" s="23"/>
      <c r="SSL10" s="24"/>
      <c r="SSQ10" s="23"/>
      <c r="SSR10" s="23"/>
      <c r="SSS10" s="24"/>
      <c r="SSX10" s="23"/>
      <c r="SSY10" s="23"/>
      <c r="SSZ10" s="24"/>
      <c r="STE10" s="23"/>
      <c r="STF10" s="23"/>
      <c r="STG10" s="24"/>
      <c r="STL10" s="23"/>
      <c r="STM10" s="23"/>
      <c r="STN10" s="24"/>
      <c r="STS10" s="23"/>
      <c r="STT10" s="23"/>
      <c r="STU10" s="24"/>
      <c r="STZ10" s="23"/>
      <c r="SUA10" s="23"/>
      <c r="SUB10" s="24"/>
      <c r="SUG10" s="23"/>
      <c r="SUH10" s="23"/>
      <c r="SUI10" s="24"/>
      <c r="SUN10" s="23"/>
      <c r="SUO10" s="23"/>
      <c r="SUP10" s="24"/>
      <c r="SUU10" s="23"/>
      <c r="SUV10" s="23"/>
      <c r="SUW10" s="24"/>
      <c r="SVB10" s="23"/>
      <c r="SVC10" s="23"/>
      <c r="SVD10" s="24"/>
      <c r="SVI10" s="23"/>
      <c r="SVJ10" s="23"/>
      <c r="SVK10" s="24"/>
      <c r="SVP10" s="23"/>
      <c r="SVQ10" s="23"/>
      <c r="SVR10" s="24"/>
      <c r="SVW10" s="23"/>
      <c r="SVX10" s="23"/>
      <c r="SVY10" s="24"/>
      <c r="SWD10" s="23"/>
      <c r="SWE10" s="23"/>
      <c r="SWF10" s="24"/>
      <c r="SWK10" s="23"/>
      <c r="SWL10" s="23"/>
      <c r="SWM10" s="24"/>
      <c r="SWR10" s="23"/>
      <c r="SWS10" s="23"/>
      <c r="SWT10" s="24"/>
      <c r="SWY10" s="23"/>
      <c r="SWZ10" s="23"/>
      <c r="SXA10" s="24"/>
      <c r="SXF10" s="23"/>
      <c r="SXG10" s="23"/>
      <c r="SXH10" s="24"/>
      <c r="SXM10" s="23"/>
      <c r="SXN10" s="23"/>
      <c r="SXO10" s="24"/>
      <c r="SXT10" s="23"/>
      <c r="SXU10" s="23"/>
      <c r="SXV10" s="24"/>
      <c r="SYA10" s="23"/>
      <c r="SYB10" s="23"/>
      <c r="SYC10" s="24"/>
      <c r="SYH10" s="23"/>
      <c r="SYI10" s="23"/>
      <c r="SYJ10" s="24"/>
      <c r="SYO10" s="23"/>
      <c r="SYP10" s="23"/>
      <c r="SYQ10" s="24"/>
      <c r="SYV10" s="23"/>
      <c r="SYW10" s="23"/>
      <c r="SYX10" s="24"/>
      <c r="SZC10" s="23"/>
      <c r="SZD10" s="23"/>
      <c r="SZE10" s="24"/>
      <c r="SZJ10" s="23"/>
      <c r="SZK10" s="23"/>
      <c r="SZL10" s="24"/>
      <c r="SZQ10" s="23"/>
      <c r="SZR10" s="23"/>
      <c r="SZS10" s="24"/>
      <c r="SZX10" s="23"/>
      <c r="SZY10" s="23"/>
      <c r="SZZ10" s="24"/>
      <c r="TAE10" s="23"/>
      <c r="TAF10" s="23"/>
      <c r="TAG10" s="24"/>
      <c r="TAL10" s="23"/>
      <c r="TAM10" s="23"/>
      <c r="TAN10" s="24"/>
      <c r="TAS10" s="23"/>
      <c r="TAT10" s="23"/>
      <c r="TAU10" s="24"/>
      <c r="TAZ10" s="23"/>
      <c r="TBA10" s="23"/>
      <c r="TBB10" s="24"/>
      <c r="TBG10" s="23"/>
      <c r="TBH10" s="23"/>
      <c r="TBI10" s="24"/>
      <c r="TBN10" s="23"/>
      <c r="TBO10" s="23"/>
      <c r="TBP10" s="24"/>
      <c r="TBU10" s="23"/>
      <c r="TBV10" s="23"/>
      <c r="TBW10" s="24"/>
      <c r="TCB10" s="23"/>
      <c r="TCC10" s="23"/>
      <c r="TCD10" s="24"/>
      <c r="TCI10" s="23"/>
      <c r="TCJ10" s="23"/>
      <c r="TCK10" s="24"/>
      <c r="TCP10" s="23"/>
      <c r="TCQ10" s="23"/>
      <c r="TCR10" s="24"/>
      <c r="TCW10" s="23"/>
      <c r="TCX10" s="23"/>
      <c r="TCY10" s="24"/>
      <c r="TDD10" s="23"/>
      <c r="TDE10" s="23"/>
      <c r="TDF10" s="24"/>
      <c r="TDK10" s="23"/>
      <c r="TDL10" s="23"/>
      <c r="TDM10" s="24"/>
      <c r="TDR10" s="23"/>
      <c r="TDS10" s="23"/>
      <c r="TDT10" s="24"/>
      <c r="TDY10" s="23"/>
      <c r="TDZ10" s="23"/>
      <c r="TEA10" s="24"/>
      <c r="TEF10" s="23"/>
      <c r="TEG10" s="23"/>
      <c r="TEH10" s="24"/>
      <c r="TEM10" s="23"/>
      <c r="TEN10" s="23"/>
      <c r="TEO10" s="24"/>
      <c r="TET10" s="23"/>
      <c r="TEU10" s="23"/>
      <c r="TEV10" s="24"/>
      <c r="TFA10" s="23"/>
      <c r="TFB10" s="23"/>
      <c r="TFC10" s="24"/>
      <c r="TFH10" s="23"/>
      <c r="TFI10" s="23"/>
      <c r="TFJ10" s="24"/>
      <c r="TFO10" s="23"/>
      <c r="TFP10" s="23"/>
      <c r="TFQ10" s="24"/>
      <c r="TFV10" s="23"/>
      <c r="TFW10" s="23"/>
      <c r="TFX10" s="24"/>
      <c r="TGC10" s="23"/>
      <c r="TGD10" s="23"/>
      <c r="TGE10" s="24"/>
      <c r="TGJ10" s="23"/>
      <c r="TGK10" s="23"/>
      <c r="TGL10" s="24"/>
      <c r="TGQ10" s="23"/>
      <c r="TGR10" s="23"/>
      <c r="TGS10" s="24"/>
      <c r="TGX10" s="23"/>
      <c r="TGY10" s="23"/>
      <c r="TGZ10" s="24"/>
      <c r="THE10" s="23"/>
      <c r="THF10" s="23"/>
      <c r="THG10" s="24"/>
      <c r="THL10" s="23"/>
      <c r="THM10" s="23"/>
      <c r="THN10" s="24"/>
      <c r="THS10" s="23"/>
      <c r="THT10" s="23"/>
      <c r="THU10" s="24"/>
      <c r="THZ10" s="23"/>
      <c r="TIA10" s="23"/>
      <c r="TIB10" s="24"/>
      <c r="TIG10" s="23"/>
      <c r="TIH10" s="23"/>
      <c r="TII10" s="24"/>
      <c r="TIN10" s="23"/>
      <c r="TIO10" s="23"/>
      <c r="TIP10" s="24"/>
      <c r="TIU10" s="23"/>
      <c r="TIV10" s="23"/>
      <c r="TIW10" s="24"/>
      <c r="TJB10" s="23"/>
      <c r="TJC10" s="23"/>
      <c r="TJD10" s="24"/>
      <c r="TJI10" s="23"/>
      <c r="TJJ10" s="23"/>
      <c r="TJK10" s="24"/>
      <c r="TJP10" s="23"/>
      <c r="TJQ10" s="23"/>
      <c r="TJR10" s="24"/>
      <c r="TJW10" s="23"/>
      <c r="TJX10" s="23"/>
      <c r="TJY10" s="24"/>
      <c r="TKD10" s="23"/>
      <c r="TKE10" s="23"/>
      <c r="TKF10" s="24"/>
      <c r="TKK10" s="23"/>
      <c r="TKL10" s="23"/>
      <c r="TKM10" s="24"/>
      <c r="TKR10" s="23"/>
      <c r="TKS10" s="23"/>
      <c r="TKT10" s="24"/>
      <c r="TKY10" s="23"/>
      <c r="TKZ10" s="23"/>
      <c r="TLA10" s="24"/>
      <c r="TLF10" s="23"/>
      <c r="TLG10" s="23"/>
      <c r="TLH10" s="24"/>
      <c r="TLM10" s="23"/>
      <c r="TLN10" s="23"/>
      <c r="TLO10" s="24"/>
      <c r="TLT10" s="23"/>
      <c r="TLU10" s="23"/>
      <c r="TLV10" s="24"/>
      <c r="TMA10" s="23"/>
      <c r="TMB10" s="23"/>
      <c r="TMC10" s="24"/>
      <c r="TMH10" s="23"/>
      <c r="TMI10" s="23"/>
      <c r="TMJ10" s="24"/>
      <c r="TMO10" s="23"/>
      <c r="TMP10" s="23"/>
      <c r="TMQ10" s="24"/>
      <c r="TMV10" s="23"/>
      <c r="TMW10" s="23"/>
      <c r="TMX10" s="24"/>
      <c r="TNC10" s="23"/>
      <c r="TND10" s="23"/>
      <c r="TNE10" s="24"/>
      <c r="TNJ10" s="23"/>
      <c r="TNK10" s="23"/>
      <c r="TNL10" s="24"/>
      <c r="TNQ10" s="23"/>
      <c r="TNR10" s="23"/>
      <c r="TNS10" s="24"/>
      <c r="TNX10" s="23"/>
      <c r="TNY10" s="23"/>
      <c r="TNZ10" s="24"/>
      <c r="TOE10" s="23"/>
      <c r="TOF10" s="23"/>
      <c r="TOG10" s="24"/>
      <c r="TOL10" s="23"/>
      <c r="TOM10" s="23"/>
      <c r="TON10" s="24"/>
      <c r="TOS10" s="23"/>
      <c r="TOT10" s="23"/>
      <c r="TOU10" s="24"/>
      <c r="TOZ10" s="23"/>
      <c r="TPA10" s="23"/>
      <c r="TPB10" s="24"/>
      <c r="TPG10" s="23"/>
      <c r="TPH10" s="23"/>
      <c r="TPI10" s="24"/>
      <c r="TPN10" s="23"/>
      <c r="TPO10" s="23"/>
      <c r="TPP10" s="24"/>
      <c r="TPU10" s="23"/>
      <c r="TPV10" s="23"/>
      <c r="TPW10" s="24"/>
      <c r="TQB10" s="23"/>
      <c r="TQC10" s="23"/>
      <c r="TQD10" s="24"/>
      <c r="TQI10" s="23"/>
      <c r="TQJ10" s="23"/>
      <c r="TQK10" s="24"/>
      <c r="TQP10" s="23"/>
      <c r="TQQ10" s="23"/>
      <c r="TQR10" s="24"/>
      <c r="TQW10" s="23"/>
      <c r="TQX10" s="23"/>
      <c r="TQY10" s="24"/>
      <c r="TRD10" s="23"/>
      <c r="TRE10" s="23"/>
      <c r="TRF10" s="24"/>
      <c r="TRK10" s="23"/>
      <c r="TRL10" s="23"/>
      <c r="TRM10" s="24"/>
      <c r="TRR10" s="23"/>
      <c r="TRS10" s="23"/>
      <c r="TRT10" s="24"/>
      <c r="TRY10" s="23"/>
      <c r="TRZ10" s="23"/>
      <c r="TSA10" s="24"/>
      <c r="TSF10" s="23"/>
      <c r="TSG10" s="23"/>
      <c r="TSH10" s="24"/>
      <c r="TSM10" s="23"/>
      <c r="TSN10" s="23"/>
      <c r="TSO10" s="24"/>
      <c r="TST10" s="23"/>
      <c r="TSU10" s="23"/>
      <c r="TSV10" s="24"/>
      <c r="TTA10" s="23"/>
      <c r="TTB10" s="23"/>
      <c r="TTC10" s="24"/>
      <c r="TTH10" s="23"/>
      <c r="TTI10" s="23"/>
      <c r="TTJ10" s="24"/>
      <c r="TTO10" s="23"/>
      <c r="TTP10" s="23"/>
      <c r="TTQ10" s="24"/>
      <c r="TTV10" s="23"/>
      <c r="TTW10" s="23"/>
      <c r="TTX10" s="24"/>
      <c r="TUC10" s="23"/>
      <c r="TUD10" s="23"/>
      <c r="TUE10" s="24"/>
      <c r="TUJ10" s="23"/>
      <c r="TUK10" s="23"/>
      <c r="TUL10" s="24"/>
      <c r="TUQ10" s="23"/>
      <c r="TUR10" s="23"/>
      <c r="TUS10" s="24"/>
      <c r="TUX10" s="23"/>
      <c r="TUY10" s="23"/>
      <c r="TUZ10" s="24"/>
      <c r="TVE10" s="23"/>
      <c r="TVF10" s="23"/>
      <c r="TVG10" s="24"/>
      <c r="TVL10" s="23"/>
      <c r="TVM10" s="23"/>
      <c r="TVN10" s="24"/>
      <c r="TVS10" s="23"/>
      <c r="TVT10" s="23"/>
      <c r="TVU10" s="24"/>
      <c r="TVZ10" s="23"/>
      <c r="TWA10" s="23"/>
      <c r="TWB10" s="24"/>
      <c r="TWG10" s="23"/>
      <c r="TWH10" s="23"/>
      <c r="TWI10" s="24"/>
      <c r="TWN10" s="23"/>
      <c r="TWO10" s="23"/>
      <c r="TWP10" s="24"/>
      <c r="TWU10" s="23"/>
      <c r="TWV10" s="23"/>
      <c r="TWW10" s="24"/>
      <c r="TXB10" s="23"/>
      <c r="TXC10" s="23"/>
      <c r="TXD10" s="24"/>
      <c r="TXI10" s="23"/>
      <c r="TXJ10" s="23"/>
      <c r="TXK10" s="24"/>
      <c r="TXP10" s="23"/>
      <c r="TXQ10" s="23"/>
      <c r="TXR10" s="24"/>
      <c r="TXW10" s="23"/>
      <c r="TXX10" s="23"/>
      <c r="TXY10" s="24"/>
      <c r="TYD10" s="23"/>
      <c r="TYE10" s="23"/>
      <c r="TYF10" s="24"/>
      <c r="TYK10" s="23"/>
      <c r="TYL10" s="23"/>
      <c r="TYM10" s="24"/>
      <c r="TYR10" s="23"/>
      <c r="TYS10" s="23"/>
      <c r="TYT10" s="24"/>
      <c r="TYY10" s="23"/>
      <c r="TYZ10" s="23"/>
      <c r="TZA10" s="24"/>
      <c r="TZF10" s="23"/>
      <c r="TZG10" s="23"/>
      <c r="TZH10" s="24"/>
      <c r="TZM10" s="23"/>
      <c r="TZN10" s="23"/>
      <c r="TZO10" s="24"/>
      <c r="TZT10" s="23"/>
      <c r="TZU10" s="23"/>
      <c r="TZV10" s="24"/>
      <c r="UAA10" s="23"/>
      <c r="UAB10" s="23"/>
      <c r="UAC10" s="24"/>
      <c r="UAH10" s="23"/>
      <c r="UAI10" s="23"/>
      <c r="UAJ10" s="24"/>
      <c r="UAO10" s="23"/>
      <c r="UAP10" s="23"/>
      <c r="UAQ10" s="24"/>
      <c r="UAV10" s="23"/>
      <c r="UAW10" s="23"/>
      <c r="UAX10" s="24"/>
      <c r="UBC10" s="23"/>
      <c r="UBD10" s="23"/>
      <c r="UBE10" s="24"/>
      <c r="UBJ10" s="23"/>
      <c r="UBK10" s="23"/>
      <c r="UBL10" s="24"/>
      <c r="UBQ10" s="23"/>
      <c r="UBR10" s="23"/>
      <c r="UBS10" s="24"/>
      <c r="UBX10" s="23"/>
      <c r="UBY10" s="23"/>
      <c r="UBZ10" s="24"/>
      <c r="UCE10" s="23"/>
      <c r="UCF10" s="23"/>
      <c r="UCG10" s="24"/>
      <c r="UCL10" s="23"/>
      <c r="UCM10" s="23"/>
      <c r="UCN10" s="24"/>
      <c r="UCS10" s="23"/>
      <c r="UCT10" s="23"/>
      <c r="UCU10" s="24"/>
      <c r="UCZ10" s="23"/>
      <c r="UDA10" s="23"/>
      <c r="UDB10" s="24"/>
      <c r="UDG10" s="23"/>
      <c r="UDH10" s="23"/>
      <c r="UDI10" s="24"/>
      <c r="UDN10" s="23"/>
      <c r="UDO10" s="23"/>
      <c r="UDP10" s="24"/>
      <c r="UDU10" s="23"/>
      <c r="UDV10" s="23"/>
      <c r="UDW10" s="24"/>
      <c r="UEB10" s="23"/>
      <c r="UEC10" s="23"/>
      <c r="UED10" s="24"/>
      <c r="UEI10" s="23"/>
      <c r="UEJ10" s="23"/>
      <c r="UEK10" s="24"/>
      <c r="UEP10" s="23"/>
      <c r="UEQ10" s="23"/>
      <c r="UER10" s="24"/>
      <c r="UEW10" s="23"/>
      <c r="UEX10" s="23"/>
      <c r="UEY10" s="24"/>
      <c r="UFD10" s="23"/>
      <c r="UFE10" s="23"/>
      <c r="UFF10" s="24"/>
      <c r="UFK10" s="23"/>
      <c r="UFL10" s="23"/>
      <c r="UFM10" s="24"/>
      <c r="UFR10" s="23"/>
      <c r="UFS10" s="23"/>
      <c r="UFT10" s="24"/>
      <c r="UFY10" s="23"/>
      <c r="UFZ10" s="23"/>
      <c r="UGA10" s="24"/>
      <c r="UGF10" s="23"/>
      <c r="UGG10" s="23"/>
      <c r="UGH10" s="24"/>
      <c r="UGM10" s="23"/>
      <c r="UGN10" s="23"/>
      <c r="UGO10" s="24"/>
      <c r="UGT10" s="23"/>
      <c r="UGU10" s="23"/>
      <c r="UGV10" s="24"/>
      <c r="UHA10" s="23"/>
      <c r="UHB10" s="23"/>
      <c r="UHC10" s="24"/>
      <c r="UHH10" s="23"/>
      <c r="UHI10" s="23"/>
      <c r="UHJ10" s="24"/>
      <c r="UHO10" s="23"/>
      <c r="UHP10" s="23"/>
      <c r="UHQ10" s="24"/>
      <c r="UHV10" s="23"/>
      <c r="UHW10" s="23"/>
      <c r="UHX10" s="24"/>
      <c r="UIC10" s="23"/>
      <c r="UID10" s="23"/>
      <c r="UIE10" s="24"/>
      <c r="UIJ10" s="23"/>
      <c r="UIK10" s="23"/>
      <c r="UIL10" s="24"/>
      <c r="UIQ10" s="23"/>
      <c r="UIR10" s="23"/>
      <c r="UIS10" s="24"/>
      <c r="UIX10" s="23"/>
      <c r="UIY10" s="23"/>
      <c r="UIZ10" s="24"/>
      <c r="UJE10" s="23"/>
      <c r="UJF10" s="23"/>
      <c r="UJG10" s="24"/>
      <c r="UJL10" s="23"/>
      <c r="UJM10" s="23"/>
      <c r="UJN10" s="24"/>
      <c r="UJS10" s="23"/>
      <c r="UJT10" s="23"/>
      <c r="UJU10" s="24"/>
      <c r="UJZ10" s="23"/>
      <c r="UKA10" s="23"/>
      <c r="UKB10" s="24"/>
      <c r="UKG10" s="23"/>
      <c r="UKH10" s="23"/>
      <c r="UKI10" s="24"/>
      <c r="UKN10" s="23"/>
      <c r="UKO10" s="23"/>
      <c r="UKP10" s="24"/>
      <c r="UKU10" s="23"/>
      <c r="UKV10" s="23"/>
      <c r="UKW10" s="24"/>
      <c r="ULB10" s="23"/>
      <c r="ULC10" s="23"/>
      <c r="ULD10" s="24"/>
      <c r="ULI10" s="23"/>
      <c r="ULJ10" s="23"/>
      <c r="ULK10" s="24"/>
      <c r="ULP10" s="23"/>
      <c r="ULQ10" s="23"/>
      <c r="ULR10" s="24"/>
      <c r="ULW10" s="23"/>
      <c r="ULX10" s="23"/>
      <c r="ULY10" s="24"/>
      <c r="UMD10" s="23"/>
      <c r="UME10" s="23"/>
      <c r="UMF10" s="24"/>
      <c r="UMK10" s="23"/>
      <c r="UML10" s="23"/>
      <c r="UMM10" s="24"/>
      <c r="UMR10" s="23"/>
      <c r="UMS10" s="23"/>
      <c r="UMT10" s="24"/>
      <c r="UMY10" s="23"/>
      <c r="UMZ10" s="23"/>
      <c r="UNA10" s="24"/>
      <c r="UNF10" s="23"/>
      <c r="UNG10" s="23"/>
      <c r="UNH10" s="24"/>
      <c r="UNM10" s="23"/>
      <c r="UNN10" s="23"/>
      <c r="UNO10" s="24"/>
      <c r="UNT10" s="23"/>
      <c r="UNU10" s="23"/>
      <c r="UNV10" s="24"/>
      <c r="UOA10" s="23"/>
      <c r="UOB10" s="23"/>
      <c r="UOC10" s="24"/>
      <c r="UOH10" s="23"/>
      <c r="UOI10" s="23"/>
      <c r="UOJ10" s="24"/>
      <c r="UOO10" s="23"/>
      <c r="UOP10" s="23"/>
      <c r="UOQ10" s="24"/>
      <c r="UOV10" s="23"/>
      <c r="UOW10" s="23"/>
      <c r="UOX10" s="24"/>
      <c r="UPC10" s="23"/>
      <c r="UPD10" s="23"/>
      <c r="UPE10" s="24"/>
      <c r="UPJ10" s="23"/>
      <c r="UPK10" s="23"/>
      <c r="UPL10" s="24"/>
      <c r="UPQ10" s="23"/>
      <c r="UPR10" s="23"/>
      <c r="UPS10" s="24"/>
      <c r="UPX10" s="23"/>
      <c r="UPY10" s="23"/>
      <c r="UPZ10" s="24"/>
      <c r="UQE10" s="23"/>
      <c r="UQF10" s="23"/>
      <c r="UQG10" s="24"/>
      <c r="UQL10" s="23"/>
      <c r="UQM10" s="23"/>
      <c r="UQN10" s="24"/>
      <c r="UQS10" s="23"/>
      <c r="UQT10" s="23"/>
      <c r="UQU10" s="24"/>
      <c r="UQZ10" s="23"/>
      <c r="URA10" s="23"/>
      <c r="URB10" s="24"/>
      <c r="URG10" s="23"/>
      <c r="URH10" s="23"/>
      <c r="URI10" s="24"/>
      <c r="URN10" s="23"/>
      <c r="URO10" s="23"/>
      <c r="URP10" s="24"/>
      <c r="URU10" s="23"/>
      <c r="URV10" s="23"/>
      <c r="URW10" s="24"/>
      <c r="USB10" s="23"/>
      <c r="USC10" s="23"/>
      <c r="USD10" s="24"/>
      <c r="USI10" s="23"/>
      <c r="USJ10" s="23"/>
      <c r="USK10" s="24"/>
      <c r="USP10" s="23"/>
      <c r="USQ10" s="23"/>
      <c r="USR10" s="24"/>
      <c r="USW10" s="23"/>
      <c r="USX10" s="23"/>
      <c r="USY10" s="24"/>
      <c r="UTD10" s="23"/>
      <c r="UTE10" s="23"/>
      <c r="UTF10" s="24"/>
      <c r="UTK10" s="23"/>
      <c r="UTL10" s="23"/>
      <c r="UTM10" s="24"/>
      <c r="UTR10" s="23"/>
      <c r="UTS10" s="23"/>
      <c r="UTT10" s="24"/>
      <c r="UTY10" s="23"/>
      <c r="UTZ10" s="23"/>
      <c r="UUA10" s="24"/>
      <c r="UUF10" s="23"/>
      <c r="UUG10" s="23"/>
      <c r="UUH10" s="24"/>
      <c r="UUM10" s="23"/>
      <c r="UUN10" s="23"/>
      <c r="UUO10" s="24"/>
      <c r="UUT10" s="23"/>
      <c r="UUU10" s="23"/>
      <c r="UUV10" s="24"/>
      <c r="UVA10" s="23"/>
      <c r="UVB10" s="23"/>
      <c r="UVC10" s="24"/>
      <c r="UVH10" s="23"/>
      <c r="UVI10" s="23"/>
      <c r="UVJ10" s="24"/>
      <c r="UVO10" s="23"/>
      <c r="UVP10" s="23"/>
      <c r="UVQ10" s="24"/>
      <c r="UVV10" s="23"/>
      <c r="UVW10" s="23"/>
      <c r="UVX10" s="24"/>
      <c r="UWC10" s="23"/>
      <c r="UWD10" s="23"/>
      <c r="UWE10" s="24"/>
      <c r="UWJ10" s="23"/>
      <c r="UWK10" s="23"/>
      <c r="UWL10" s="24"/>
      <c r="UWQ10" s="23"/>
      <c r="UWR10" s="23"/>
      <c r="UWS10" s="24"/>
      <c r="UWX10" s="23"/>
      <c r="UWY10" s="23"/>
      <c r="UWZ10" s="24"/>
      <c r="UXE10" s="23"/>
      <c r="UXF10" s="23"/>
      <c r="UXG10" s="24"/>
      <c r="UXL10" s="23"/>
      <c r="UXM10" s="23"/>
      <c r="UXN10" s="24"/>
      <c r="UXS10" s="23"/>
      <c r="UXT10" s="23"/>
      <c r="UXU10" s="24"/>
      <c r="UXZ10" s="23"/>
      <c r="UYA10" s="23"/>
      <c r="UYB10" s="24"/>
      <c r="UYG10" s="23"/>
      <c r="UYH10" s="23"/>
      <c r="UYI10" s="24"/>
      <c r="UYN10" s="23"/>
      <c r="UYO10" s="23"/>
      <c r="UYP10" s="24"/>
      <c r="UYU10" s="23"/>
      <c r="UYV10" s="23"/>
      <c r="UYW10" s="24"/>
      <c r="UZB10" s="23"/>
      <c r="UZC10" s="23"/>
      <c r="UZD10" s="24"/>
      <c r="UZI10" s="23"/>
      <c r="UZJ10" s="23"/>
      <c r="UZK10" s="24"/>
      <c r="UZP10" s="23"/>
      <c r="UZQ10" s="23"/>
      <c r="UZR10" s="24"/>
      <c r="UZW10" s="23"/>
      <c r="UZX10" s="23"/>
      <c r="UZY10" s="24"/>
      <c r="VAD10" s="23"/>
      <c r="VAE10" s="23"/>
      <c r="VAF10" s="24"/>
      <c r="VAK10" s="23"/>
      <c r="VAL10" s="23"/>
      <c r="VAM10" s="24"/>
      <c r="VAR10" s="23"/>
      <c r="VAS10" s="23"/>
      <c r="VAT10" s="24"/>
      <c r="VAY10" s="23"/>
      <c r="VAZ10" s="23"/>
      <c r="VBA10" s="24"/>
      <c r="VBF10" s="23"/>
      <c r="VBG10" s="23"/>
      <c r="VBH10" s="24"/>
      <c r="VBM10" s="23"/>
      <c r="VBN10" s="23"/>
      <c r="VBO10" s="24"/>
      <c r="VBT10" s="23"/>
      <c r="VBU10" s="23"/>
      <c r="VBV10" s="24"/>
      <c r="VCA10" s="23"/>
      <c r="VCB10" s="23"/>
      <c r="VCC10" s="24"/>
      <c r="VCH10" s="23"/>
      <c r="VCI10" s="23"/>
      <c r="VCJ10" s="24"/>
      <c r="VCO10" s="23"/>
      <c r="VCP10" s="23"/>
      <c r="VCQ10" s="24"/>
      <c r="VCV10" s="23"/>
      <c r="VCW10" s="23"/>
      <c r="VCX10" s="24"/>
      <c r="VDC10" s="23"/>
      <c r="VDD10" s="23"/>
      <c r="VDE10" s="24"/>
      <c r="VDJ10" s="23"/>
      <c r="VDK10" s="23"/>
      <c r="VDL10" s="24"/>
      <c r="VDQ10" s="23"/>
      <c r="VDR10" s="23"/>
      <c r="VDS10" s="24"/>
      <c r="VDX10" s="23"/>
      <c r="VDY10" s="23"/>
      <c r="VDZ10" s="24"/>
      <c r="VEE10" s="23"/>
      <c r="VEF10" s="23"/>
      <c r="VEG10" s="24"/>
      <c r="VEL10" s="23"/>
      <c r="VEM10" s="23"/>
      <c r="VEN10" s="24"/>
      <c r="VES10" s="23"/>
      <c r="VET10" s="23"/>
      <c r="VEU10" s="24"/>
      <c r="VEZ10" s="23"/>
      <c r="VFA10" s="23"/>
      <c r="VFB10" s="24"/>
      <c r="VFG10" s="23"/>
      <c r="VFH10" s="23"/>
      <c r="VFI10" s="24"/>
      <c r="VFN10" s="23"/>
      <c r="VFO10" s="23"/>
      <c r="VFP10" s="24"/>
      <c r="VFU10" s="23"/>
      <c r="VFV10" s="23"/>
      <c r="VFW10" s="24"/>
      <c r="VGB10" s="23"/>
      <c r="VGC10" s="23"/>
      <c r="VGD10" s="24"/>
      <c r="VGI10" s="23"/>
      <c r="VGJ10" s="23"/>
      <c r="VGK10" s="24"/>
      <c r="VGP10" s="23"/>
      <c r="VGQ10" s="23"/>
      <c r="VGR10" s="24"/>
      <c r="VGW10" s="23"/>
      <c r="VGX10" s="23"/>
      <c r="VGY10" s="24"/>
      <c r="VHD10" s="23"/>
      <c r="VHE10" s="23"/>
      <c r="VHF10" s="24"/>
      <c r="VHK10" s="23"/>
      <c r="VHL10" s="23"/>
      <c r="VHM10" s="24"/>
      <c r="VHR10" s="23"/>
      <c r="VHS10" s="23"/>
      <c r="VHT10" s="24"/>
      <c r="VHY10" s="23"/>
      <c r="VHZ10" s="23"/>
      <c r="VIA10" s="24"/>
      <c r="VIF10" s="23"/>
      <c r="VIG10" s="23"/>
      <c r="VIH10" s="24"/>
      <c r="VIM10" s="23"/>
      <c r="VIN10" s="23"/>
      <c r="VIO10" s="24"/>
      <c r="VIT10" s="23"/>
      <c r="VIU10" s="23"/>
      <c r="VIV10" s="24"/>
      <c r="VJA10" s="23"/>
      <c r="VJB10" s="23"/>
      <c r="VJC10" s="24"/>
      <c r="VJH10" s="23"/>
      <c r="VJI10" s="23"/>
      <c r="VJJ10" s="24"/>
      <c r="VJO10" s="23"/>
      <c r="VJP10" s="23"/>
      <c r="VJQ10" s="24"/>
      <c r="VJV10" s="23"/>
      <c r="VJW10" s="23"/>
      <c r="VJX10" s="24"/>
      <c r="VKC10" s="23"/>
      <c r="VKD10" s="23"/>
      <c r="VKE10" s="24"/>
      <c r="VKJ10" s="23"/>
      <c r="VKK10" s="23"/>
      <c r="VKL10" s="24"/>
      <c r="VKQ10" s="23"/>
      <c r="VKR10" s="23"/>
      <c r="VKS10" s="24"/>
      <c r="VKX10" s="23"/>
      <c r="VKY10" s="23"/>
      <c r="VKZ10" s="24"/>
      <c r="VLE10" s="23"/>
      <c r="VLF10" s="23"/>
      <c r="VLG10" s="24"/>
      <c r="VLL10" s="23"/>
      <c r="VLM10" s="23"/>
      <c r="VLN10" s="24"/>
      <c r="VLS10" s="23"/>
      <c r="VLT10" s="23"/>
      <c r="VLU10" s="24"/>
      <c r="VLZ10" s="23"/>
      <c r="VMA10" s="23"/>
      <c r="VMB10" s="24"/>
      <c r="VMG10" s="23"/>
      <c r="VMH10" s="23"/>
      <c r="VMI10" s="24"/>
      <c r="VMN10" s="23"/>
      <c r="VMO10" s="23"/>
      <c r="VMP10" s="24"/>
      <c r="VMU10" s="23"/>
      <c r="VMV10" s="23"/>
      <c r="VMW10" s="24"/>
      <c r="VNB10" s="23"/>
      <c r="VNC10" s="23"/>
      <c r="VND10" s="24"/>
      <c r="VNI10" s="23"/>
      <c r="VNJ10" s="23"/>
      <c r="VNK10" s="24"/>
      <c r="VNP10" s="23"/>
      <c r="VNQ10" s="23"/>
      <c r="VNR10" s="24"/>
      <c r="VNW10" s="23"/>
      <c r="VNX10" s="23"/>
      <c r="VNY10" s="24"/>
      <c r="VOD10" s="23"/>
      <c r="VOE10" s="23"/>
      <c r="VOF10" s="24"/>
      <c r="VOK10" s="23"/>
      <c r="VOL10" s="23"/>
      <c r="VOM10" s="24"/>
      <c r="VOR10" s="23"/>
      <c r="VOS10" s="23"/>
      <c r="VOT10" s="24"/>
      <c r="VOY10" s="23"/>
      <c r="VOZ10" s="23"/>
      <c r="VPA10" s="24"/>
      <c r="VPF10" s="23"/>
      <c r="VPG10" s="23"/>
      <c r="VPH10" s="24"/>
      <c r="VPM10" s="23"/>
      <c r="VPN10" s="23"/>
      <c r="VPO10" s="24"/>
      <c r="VPT10" s="23"/>
      <c r="VPU10" s="23"/>
      <c r="VPV10" s="24"/>
      <c r="VQA10" s="23"/>
      <c r="VQB10" s="23"/>
      <c r="VQC10" s="24"/>
      <c r="VQH10" s="23"/>
      <c r="VQI10" s="23"/>
      <c r="VQJ10" s="24"/>
      <c r="VQO10" s="23"/>
      <c r="VQP10" s="23"/>
      <c r="VQQ10" s="24"/>
      <c r="VQV10" s="23"/>
      <c r="VQW10" s="23"/>
      <c r="VQX10" s="24"/>
      <c r="VRC10" s="23"/>
      <c r="VRD10" s="23"/>
      <c r="VRE10" s="24"/>
      <c r="VRJ10" s="23"/>
      <c r="VRK10" s="23"/>
      <c r="VRL10" s="24"/>
      <c r="VRQ10" s="23"/>
      <c r="VRR10" s="23"/>
      <c r="VRS10" s="24"/>
      <c r="VRX10" s="23"/>
      <c r="VRY10" s="23"/>
      <c r="VRZ10" s="24"/>
      <c r="VSE10" s="23"/>
      <c r="VSF10" s="23"/>
      <c r="VSG10" s="24"/>
      <c r="VSL10" s="23"/>
      <c r="VSM10" s="23"/>
      <c r="VSN10" s="24"/>
      <c r="VSS10" s="23"/>
      <c r="VST10" s="23"/>
      <c r="VSU10" s="24"/>
      <c r="VSZ10" s="23"/>
      <c r="VTA10" s="23"/>
      <c r="VTB10" s="24"/>
      <c r="VTG10" s="23"/>
      <c r="VTH10" s="23"/>
      <c r="VTI10" s="24"/>
      <c r="VTN10" s="23"/>
      <c r="VTO10" s="23"/>
      <c r="VTP10" s="24"/>
      <c r="VTU10" s="23"/>
      <c r="VTV10" s="23"/>
      <c r="VTW10" s="24"/>
      <c r="VUB10" s="23"/>
      <c r="VUC10" s="23"/>
      <c r="VUD10" s="24"/>
      <c r="VUI10" s="23"/>
      <c r="VUJ10" s="23"/>
      <c r="VUK10" s="24"/>
      <c r="VUP10" s="23"/>
      <c r="VUQ10" s="23"/>
      <c r="VUR10" s="24"/>
      <c r="VUW10" s="23"/>
      <c r="VUX10" s="23"/>
      <c r="VUY10" s="24"/>
      <c r="VVD10" s="23"/>
      <c r="VVE10" s="23"/>
      <c r="VVF10" s="24"/>
      <c r="VVK10" s="23"/>
      <c r="VVL10" s="23"/>
      <c r="VVM10" s="24"/>
      <c r="VVR10" s="23"/>
      <c r="VVS10" s="23"/>
      <c r="VVT10" s="24"/>
      <c r="VVY10" s="23"/>
      <c r="VVZ10" s="23"/>
      <c r="VWA10" s="24"/>
      <c r="VWF10" s="23"/>
      <c r="VWG10" s="23"/>
      <c r="VWH10" s="24"/>
      <c r="VWM10" s="23"/>
      <c r="VWN10" s="23"/>
      <c r="VWO10" s="24"/>
      <c r="VWT10" s="23"/>
      <c r="VWU10" s="23"/>
      <c r="VWV10" s="24"/>
      <c r="VXA10" s="23"/>
      <c r="VXB10" s="23"/>
      <c r="VXC10" s="24"/>
      <c r="VXH10" s="23"/>
      <c r="VXI10" s="23"/>
      <c r="VXJ10" s="24"/>
      <c r="VXO10" s="23"/>
      <c r="VXP10" s="23"/>
      <c r="VXQ10" s="24"/>
      <c r="VXV10" s="23"/>
      <c r="VXW10" s="23"/>
      <c r="VXX10" s="24"/>
      <c r="VYC10" s="23"/>
      <c r="VYD10" s="23"/>
      <c r="VYE10" s="24"/>
      <c r="VYJ10" s="23"/>
      <c r="VYK10" s="23"/>
      <c r="VYL10" s="24"/>
      <c r="VYQ10" s="23"/>
      <c r="VYR10" s="23"/>
      <c r="VYS10" s="24"/>
      <c r="VYX10" s="23"/>
      <c r="VYY10" s="23"/>
      <c r="VYZ10" s="24"/>
      <c r="VZE10" s="23"/>
      <c r="VZF10" s="23"/>
      <c r="VZG10" s="24"/>
      <c r="VZL10" s="23"/>
      <c r="VZM10" s="23"/>
      <c r="VZN10" s="24"/>
      <c r="VZS10" s="23"/>
      <c r="VZT10" s="23"/>
      <c r="VZU10" s="24"/>
      <c r="VZZ10" s="23"/>
      <c r="WAA10" s="23"/>
      <c r="WAB10" s="24"/>
      <c r="WAG10" s="23"/>
      <c r="WAH10" s="23"/>
      <c r="WAI10" s="24"/>
      <c r="WAN10" s="23"/>
      <c r="WAO10" s="23"/>
      <c r="WAP10" s="24"/>
      <c r="WAU10" s="23"/>
      <c r="WAV10" s="23"/>
      <c r="WAW10" s="24"/>
      <c r="WBB10" s="23"/>
      <c r="WBC10" s="23"/>
      <c r="WBD10" s="24"/>
      <c r="WBI10" s="23"/>
      <c r="WBJ10" s="23"/>
      <c r="WBK10" s="24"/>
      <c r="WBP10" s="23"/>
      <c r="WBQ10" s="23"/>
      <c r="WBR10" s="24"/>
      <c r="WBW10" s="23"/>
      <c r="WBX10" s="23"/>
      <c r="WBY10" s="24"/>
      <c r="WCD10" s="23"/>
      <c r="WCE10" s="23"/>
      <c r="WCF10" s="24"/>
      <c r="WCK10" s="23"/>
      <c r="WCL10" s="23"/>
      <c r="WCM10" s="24"/>
      <c r="WCR10" s="23"/>
      <c r="WCS10" s="23"/>
      <c r="WCT10" s="24"/>
      <c r="WCY10" s="23"/>
      <c r="WCZ10" s="23"/>
      <c r="WDA10" s="24"/>
      <c r="WDF10" s="23"/>
      <c r="WDG10" s="23"/>
      <c r="WDH10" s="24"/>
      <c r="WDM10" s="23"/>
      <c r="WDN10" s="23"/>
      <c r="WDO10" s="24"/>
      <c r="WDT10" s="23"/>
      <c r="WDU10" s="23"/>
      <c r="WDV10" s="24"/>
      <c r="WEA10" s="23"/>
      <c r="WEB10" s="23"/>
      <c r="WEC10" s="24"/>
      <c r="WEH10" s="23"/>
      <c r="WEI10" s="23"/>
      <c r="WEJ10" s="24"/>
      <c r="WEO10" s="23"/>
      <c r="WEP10" s="23"/>
      <c r="WEQ10" s="24"/>
      <c r="WEV10" s="23"/>
      <c r="WEW10" s="23"/>
      <c r="WEX10" s="24"/>
      <c r="WFC10" s="23"/>
      <c r="WFD10" s="23"/>
      <c r="WFE10" s="24"/>
      <c r="WFJ10" s="23"/>
      <c r="WFK10" s="23"/>
      <c r="WFL10" s="24"/>
      <c r="WFQ10" s="23"/>
      <c r="WFR10" s="23"/>
      <c r="WFS10" s="24"/>
      <c r="WFX10" s="23"/>
      <c r="WFY10" s="23"/>
      <c r="WFZ10" s="24"/>
      <c r="WGE10" s="23"/>
      <c r="WGF10" s="23"/>
      <c r="WGG10" s="24"/>
      <c r="WGL10" s="23"/>
      <c r="WGM10" s="23"/>
      <c r="WGN10" s="24"/>
      <c r="WGS10" s="23"/>
      <c r="WGT10" s="23"/>
      <c r="WGU10" s="24"/>
      <c r="WGZ10" s="23"/>
      <c r="WHA10" s="23"/>
      <c r="WHB10" s="24"/>
      <c r="WHG10" s="23"/>
      <c r="WHH10" s="23"/>
      <c r="WHI10" s="24"/>
      <c r="WHN10" s="23"/>
      <c r="WHO10" s="23"/>
      <c r="WHP10" s="24"/>
      <c r="WHU10" s="23"/>
      <c r="WHV10" s="23"/>
      <c r="WHW10" s="24"/>
      <c r="WIB10" s="23"/>
      <c r="WIC10" s="23"/>
      <c r="WID10" s="24"/>
      <c r="WII10" s="23"/>
      <c r="WIJ10" s="23"/>
      <c r="WIK10" s="24"/>
      <c r="WIP10" s="23"/>
      <c r="WIQ10" s="23"/>
      <c r="WIR10" s="24"/>
      <c r="WIW10" s="23"/>
      <c r="WIX10" s="23"/>
      <c r="WIY10" s="24"/>
      <c r="WJD10" s="23"/>
      <c r="WJE10" s="23"/>
      <c r="WJF10" s="24"/>
      <c r="WJK10" s="23"/>
      <c r="WJL10" s="23"/>
      <c r="WJM10" s="24"/>
      <c r="WJR10" s="23"/>
      <c r="WJS10" s="23"/>
      <c r="WJT10" s="24"/>
      <c r="WJY10" s="23"/>
      <c r="WJZ10" s="23"/>
      <c r="WKA10" s="24"/>
      <c r="WKF10" s="23"/>
      <c r="WKG10" s="23"/>
      <c r="WKH10" s="24"/>
      <c r="WKM10" s="23"/>
      <c r="WKN10" s="23"/>
      <c r="WKO10" s="24"/>
      <c r="WKT10" s="23"/>
      <c r="WKU10" s="23"/>
      <c r="WKV10" s="24"/>
      <c r="WLA10" s="23"/>
      <c r="WLB10" s="23"/>
      <c r="WLC10" s="24"/>
      <c r="WLH10" s="23"/>
      <c r="WLI10" s="23"/>
      <c r="WLJ10" s="24"/>
      <c r="WLO10" s="23"/>
      <c r="WLP10" s="23"/>
      <c r="WLQ10" s="24"/>
      <c r="WLV10" s="23"/>
      <c r="WLW10" s="23"/>
      <c r="WLX10" s="24"/>
      <c r="WMC10" s="23"/>
      <c r="WMD10" s="23"/>
      <c r="WME10" s="24"/>
      <c r="WMJ10" s="23"/>
      <c r="WMK10" s="23"/>
      <c r="WML10" s="24"/>
      <c r="WMQ10" s="23"/>
      <c r="WMR10" s="23"/>
      <c r="WMS10" s="24"/>
      <c r="WMX10" s="23"/>
      <c r="WMY10" s="23"/>
      <c r="WMZ10" s="24"/>
      <c r="WNE10" s="23"/>
      <c r="WNF10" s="23"/>
      <c r="WNG10" s="24"/>
      <c r="WNL10" s="23"/>
      <c r="WNM10" s="23"/>
      <c r="WNN10" s="24"/>
      <c r="WNS10" s="23"/>
      <c r="WNT10" s="23"/>
      <c r="WNU10" s="24"/>
      <c r="WNZ10" s="23"/>
      <c r="WOA10" s="23"/>
      <c r="WOB10" s="24"/>
      <c r="WOG10" s="23"/>
      <c r="WOH10" s="23"/>
      <c r="WOI10" s="24"/>
      <c r="WON10" s="23"/>
      <c r="WOO10" s="23"/>
      <c r="WOP10" s="24"/>
      <c r="WOU10" s="23"/>
      <c r="WOV10" s="23"/>
      <c r="WOW10" s="24"/>
      <c r="WPB10" s="23"/>
      <c r="WPC10" s="23"/>
      <c r="WPD10" s="24"/>
      <c r="WPI10" s="23"/>
      <c r="WPJ10" s="23"/>
      <c r="WPK10" s="24"/>
      <c r="WPP10" s="23"/>
      <c r="WPQ10" s="23"/>
      <c r="WPR10" s="24"/>
      <c r="WPW10" s="23"/>
      <c r="WPX10" s="23"/>
      <c r="WPY10" s="24"/>
      <c r="WQD10" s="23"/>
      <c r="WQE10" s="23"/>
      <c r="WQF10" s="24"/>
      <c r="WQK10" s="23"/>
      <c r="WQL10" s="23"/>
      <c r="WQM10" s="24"/>
      <c r="WQR10" s="23"/>
      <c r="WQS10" s="23"/>
      <c r="WQT10" s="24"/>
      <c r="WQY10" s="23"/>
      <c r="WQZ10" s="23"/>
      <c r="WRA10" s="24"/>
      <c r="WRF10" s="23"/>
      <c r="WRG10" s="23"/>
      <c r="WRH10" s="24"/>
      <c r="WRM10" s="23"/>
      <c r="WRN10" s="23"/>
      <c r="WRO10" s="24"/>
      <c r="WRT10" s="23"/>
      <c r="WRU10" s="23"/>
      <c r="WRV10" s="24"/>
      <c r="WSA10" s="23"/>
      <c r="WSB10" s="23"/>
      <c r="WSC10" s="24"/>
      <c r="WSH10" s="23"/>
      <c r="WSI10" s="23"/>
      <c r="WSJ10" s="24"/>
      <c r="WSO10" s="23"/>
      <c r="WSP10" s="23"/>
      <c r="WSQ10" s="24"/>
      <c r="WSV10" s="23"/>
      <c r="WSW10" s="23"/>
      <c r="WSX10" s="24"/>
      <c r="WTC10" s="23"/>
      <c r="WTD10" s="23"/>
      <c r="WTE10" s="24"/>
      <c r="WTJ10" s="23"/>
      <c r="WTK10" s="23"/>
      <c r="WTL10" s="24"/>
      <c r="WTQ10" s="23"/>
      <c r="WTR10" s="23"/>
      <c r="WTS10" s="24"/>
      <c r="WTX10" s="23"/>
      <c r="WTY10" s="23"/>
      <c r="WTZ10" s="24"/>
      <c r="WUE10" s="23"/>
      <c r="WUF10" s="23"/>
      <c r="WUG10" s="24"/>
      <c r="WUL10" s="23"/>
      <c r="WUM10" s="23"/>
      <c r="WUN10" s="24"/>
      <c r="WUS10" s="23"/>
      <c r="WUT10" s="23"/>
      <c r="WUU10" s="24"/>
      <c r="WUZ10" s="23"/>
      <c r="WVA10" s="23"/>
      <c r="WVB10" s="24"/>
      <c r="WVG10" s="23"/>
      <c r="WVH10" s="23"/>
      <c r="WVI10" s="24"/>
      <c r="WVN10" s="23"/>
      <c r="WVO10" s="23"/>
      <c r="WVP10" s="24"/>
      <c r="WVU10" s="23"/>
      <c r="WVV10" s="23"/>
      <c r="WVW10" s="24"/>
      <c r="WWB10" s="23"/>
      <c r="WWC10" s="23"/>
      <c r="WWD10" s="24"/>
      <c r="WWI10" s="23"/>
      <c r="WWJ10" s="23"/>
      <c r="WWK10" s="24"/>
      <c r="WWP10" s="23"/>
      <c r="WWQ10" s="23"/>
      <c r="WWR10" s="24"/>
      <c r="WWW10" s="23"/>
      <c r="WWX10" s="23"/>
      <c r="WWY10" s="24"/>
      <c r="WXD10" s="23"/>
      <c r="WXE10" s="23"/>
      <c r="WXF10" s="24"/>
      <c r="WXK10" s="23"/>
      <c r="WXL10" s="23"/>
      <c r="WXM10" s="24"/>
      <c r="WXR10" s="23"/>
      <c r="WXS10" s="23"/>
      <c r="WXT10" s="24"/>
      <c r="WXY10" s="23"/>
      <c r="WXZ10" s="23"/>
      <c r="WYA10" s="24"/>
      <c r="WYF10" s="23"/>
      <c r="WYG10" s="23"/>
      <c r="WYH10" s="24"/>
      <c r="WYM10" s="23"/>
      <c r="WYN10" s="23"/>
      <c r="WYO10" s="24"/>
      <c r="WYT10" s="23"/>
      <c r="WYU10" s="23"/>
      <c r="WYV10" s="24"/>
      <c r="WZA10" s="23"/>
      <c r="WZB10" s="23"/>
      <c r="WZC10" s="24"/>
      <c r="WZH10" s="23"/>
      <c r="WZI10" s="23"/>
      <c r="WZJ10" s="24"/>
      <c r="WZO10" s="23"/>
      <c r="WZP10" s="23"/>
      <c r="WZQ10" s="24"/>
      <c r="WZV10" s="23"/>
      <c r="WZW10" s="23"/>
      <c r="WZX10" s="24"/>
      <c r="XAC10" s="23"/>
      <c r="XAD10" s="23"/>
      <c r="XAE10" s="24"/>
      <c r="XAJ10" s="23"/>
      <c r="XAK10" s="23"/>
      <c r="XAL10" s="24"/>
      <c r="XAQ10" s="23"/>
      <c r="XAR10" s="23"/>
      <c r="XAS10" s="24"/>
      <c r="XAX10" s="23"/>
      <c r="XAY10" s="23"/>
      <c r="XAZ10" s="24"/>
      <c r="XBE10" s="23"/>
      <c r="XBF10" s="23"/>
      <c r="XBG10" s="24"/>
      <c r="XBL10" s="23"/>
      <c r="XBM10" s="23"/>
      <c r="XBN10" s="24"/>
      <c r="XBS10" s="23"/>
      <c r="XBT10" s="23"/>
      <c r="XBU10" s="24"/>
      <c r="XBZ10" s="23"/>
      <c r="XCA10" s="23"/>
      <c r="XCB10" s="24"/>
      <c r="XCG10" s="23"/>
      <c r="XCH10" s="23"/>
      <c r="XCI10" s="24"/>
      <c r="XCN10" s="23"/>
      <c r="XCO10" s="23"/>
      <c r="XCP10" s="24"/>
      <c r="XCU10" s="23"/>
      <c r="XCV10" s="23"/>
      <c r="XCW10" s="24"/>
      <c r="XDB10" s="23"/>
      <c r="XDC10" s="23"/>
      <c r="XDD10" s="24"/>
      <c r="XDI10" s="23"/>
      <c r="XDJ10" s="23"/>
      <c r="XDK10" s="24"/>
      <c r="XDP10" s="23"/>
      <c r="XDQ10" s="23"/>
      <c r="XDR10" s="24"/>
      <c r="XDW10" s="23"/>
      <c r="XDX10" s="23"/>
      <c r="XDY10" s="24"/>
      <c r="XED10" s="23"/>
      <c r="XEE10" s="23"/>
      <c r="XEF10" s="24"/>
      <c r="XEK10" s="23"/>
      <c r="XEL10" s="23"/>
      <c r="XEM10" s="24"/>
      <c r="XER10" s="23"/>
      <c r="XES10" s="23"/>
      <c r="XET10" s="24"/>
      <c r="XEY10" s="23"/>
      <c r="XEZ10" s="23"/>
      <c r="XFA10" s="24"/>
    </row>
    <row r="11" spans="1:1023 1028:2045 2050:4096 4101:5118 5123:6140 6145:8191 8196:9213 9218:11264 11269:12286 12291:13308 13313:15359 15364:16381" s="2" customFormat="1" ht="31.5" customHeight="1">
      <c r="A11" s="3">
        <v>1</v>
      </c>
      <c r="B11" s="78" t="s">
        <v>419</v>
      </c>
      <c r="C11" s="81" t="s">
        <v>420</v>
      </c>
      <c r="D11" s="3" t="s">
        <v>421</v>
      </c>
      <c r="E11" s="4">
        <v>3000</v>
      </c>
      <c r="F11" s="4">
        <v>3000</v>
      </c>
      <c r="G11" s="4">
        <v>375</v>
      </c>
      <c r="H11" s="4">
        <v>250</v>
      </c>
      <c r="I11" s="4">
        <f t="shared" ref="I11:I12" si="0">+E11+F11+G11+H11</f>
        <v>6625</v>
      </c>
      <c r="J11" s="4"/>
      <c r="K11" s="4"/>
      <c r="L11" s="84"/>
      <c r="M11" s="77"/>
      <c r="N11" s="76"/>
      <c r="O11" s="76"/>
    </row>
    <row r="12" spans="1:1023 1028:2045 2050:4096 4101:5118 5123:6140 6145:8191 8196:9213 9218:11264 11269:12286 12291:13308 13313:15359 15364:16381" s="2" customFormat="1" ht="31.5" customHeight="1">
      <c r="A12" s="3">
        <v>2</v>
      </c>
      <c r="B12" s="78" t="s">
        <v>419</v>
      </c>
      <c r="C12" s="81" t="s">
        <v>422</v>
      </c>
      <c r="D12" s="3" t="s">
        <v>423</v>
      </c>
      <c r="E12" s="4">
        <v>8000</v>
      </c>
      <c r="F12" s="4">
        <v>3500</v>
      </c>
      <c r="G12" s="4">
        <v>375</v>
      </c>
      <c r="H12" s="4">
        <v>250</v>
      </c>
      <c r="I12" s="4">
        <f t="shared" si="0"/>
        <v>12125</v>
      </c>
      <c r="J12" s="4"/>
      <c r="K12" s="4"/>
      <c r="L12" s="84"/>
      <c r="M12" s="77"/>
      <c r="N12" s="76"/>
      <c r="O12" s="76"/>
    </row>
    <row r="13" spans="1:1023 1028:2045 2050:4096 4101:5118 5123:6140 6145:8191 8196:9213 9218:11264 11269:12286 12291:13308 13313:15359 15364:16381" s="2" customFormat="1" ht="31.5" customHeight="1">
      <c r="A13" s="3">
        <v>3</v>
      </c>
      <c r="B13" s="78" t="s">
        <v>419</v>
      </c>
      <c r="C13" s="81" t="s">
        <v>424</v>
      </c>
      <c r="D13" s="3" t="s">
        <v>425</v>
      </c>
      <c r="E13" s="4">
        <v>7750</v>
      </c>
      <c r="F13" s="4">
        <v>3250</v>
      </c>
      <c r="G13" s="4">
        <v>0</v>
      </c>
      <c r="H13" s="4">
        <v>250</v>
      </c>
      <c r="I13" s="4">
        <f>+E13+F13+G13+H13</f>
        <v>11250</v>
      </c>
      <c r="J13" s="4"/>
      <c r="K13" s="4"/>
      <c r="L13" s="84"/>
      <c r="M13" s="77"/>
      <c r="N13" s="76"/>
      <c r="O13" s="76"/>
    </row>
    <row r="14" spans="1:1023 1028:2045 2050:4096 4101:5118 5123:6140 6145:8191 8196:9213 9218:11264 11269:12286 12291:13308 13313:15359 15364:16381" s="2" customFormat="1" ht="31.5" customHeight="1">
      <c r="A14" s="3">
        <v>4</v>
      </c>
      <c r="B14" s="78" t="s">
        <v>419</v>
      </c>
      <c r="C14" s="81" t="s">
        <v>426</v>
      </c>
      <c r="D14" s="3" t="s">
        <v>427</v>
      </c>
      <c r="E14" s="4">
        <v>4550</v>
      </c>
      <c r="F14" s="4">
        <v>3000</v>
      </c>
      <c r="G14" s="4">
        <v>0</v>
      </c>
      <c r="H14" s="4">
        <v>250</v>
      </c>
      <c r="I14" s="4">
        <f>SUM(E14:H14)</f>
        <v>7800</v>
      </c>
      <c r="J14" s="4"/>
      <c r="K14" s="4"/>
      <c r="L14" s="84"/>
      <c r="M14" s="77"/>
      <c r="N14" s="76"/>
      <c r="O14" s="76"/>
    </row>
    <row r="15" spans="1:1023 1028:2045 2050:4096 4101:5118 5123:6140 6145:8191 8196:9213 9218:11264 11269:12286 12291:13308 13313:15359 15364:16381" s="2" customFormat="1" ht="31.5" customHeight="1">
      <c r="A15" s="3">
        <v>5</v>
      </c>
      <c r="B15" s="78" t="s">
        <v>419</v>
      </c>
      <c r="C15" s="81" t="s">
        <v>428</v>
      </c>
      <c r="D15" s="3" t="s">
        <v>429</v>
      </c>
      <c r="E15" s="4">
        <v>4550</v>
      </c>
      <c r="F15" s="4">
        <v>3000</v>
      </c>
      <c r="G15" s="4"/>
      <c r="H15" s="4">
        <v>250</v>
      </c>
      <c r="I15" s="4">
        <v>7800</v>
      </c>
      <c r="J15" s="4"/>
      <c r="K15" s="4"/>
      <c r="L15" s="84"/>
      <c r="M15" s="77"/>
      <c r="N15" s="76"/>
      <c r="O15" s="76"/>
    </row>
    <row r="16" spans="1:1023 1028:2045 2050:4096 4101:5118 5123:6140 6145:8191 8196:9213 9218:11264 11269:12286 12291:13308 13313:15359 15364:16381" s="2" customFormat="1" ht="31.5" customHeight="1">
      <c r="A16" s="3">
        <v>6</v>
      </c>
      <c r="B16" s="78" t="s">
        <v>419</v>
      </c>
      <c r="C16" s="81" t="s">
        <v>430</v>
      </c>
      <c r="D16" s="3" t="s">
        <v>431</v>
      </c>
      <c r="E16" s="4">
        <v>13000</v>
      </c>
      <c r="F16" s="4">
        <v>2000</v>
      </c>
      <c r="G16" s="4">
        <v>375</v>
      </c>
      <c r="H16" s="4">
        <v>250</v>
      </c>
      <c r="I16" s="4">
        <f t="shared" ref="I16:I21" si="1">+E16+F16+G16+H16</f>
        <v>15625</v>
      </c>
      <c r="J16" s="4"/>
      <c r="K16" s="4"/>
      <c r="L16" s="84"/>
      <c r="M16" s="77"/>
      <c r="N16" s="76"/>
      <c r="O16" s="76"/>
    </row>
    <row r="17" spans="1:15" s="2" customFormat="1" ht="31.5" customHeight="1">
      <c r="A17" s="3">
        <v>7</v>
      </c>
      <c r="B17" s="78" t="s">
        <v>419</v>
      </c>
      <c r="C17" s="81" t="s">
        <v>432</v>
      </c>
      <c r="D17" s="3" t="s">
        <v>433</v>
      </c>
      <c r="E17" s="4">
        <v>4750</v>
      </c>
      <c r="F17" s="4">
        <v>3000</v>
      </c>
      <c r="G17" s="4">
        <v>0</v>
      </c>
      <c r="H17" s="4">
        <v>250</v>
      </c>
      <c r="I17" s="4">
        <f t="shared" si="1"/>
        <v>8000</v>
      </c>
      <c r="J17" s="4"/>
      <c r="K17" s="4"/>
      <c r="L17" s="84"/>
      <c r="M17" s="77"/>
      <c r="N17" s="76"/>
      <c r="O17" s="76"/>
    </row>
    <row r="18" spans="1:15" s="2" customFormat="1" ht="31.5" customHeight="1">
      <c r="A18" s="3">
        <v>8</v>
      </c>
      <c r="B18" s="78" t="s">
        <v>419</v>
      </c>
      <c r="C18" s="81" t="s">
        <v>434</v>
      </c>
      <c r="D18" s="3" t="s">
        <v>435</v>
      </c>
      <c r="E18" s="4">
        <v>4750</v>
      </c>
      <c r="F18" s="4">
        <v>3000</v>
      </c>
      <c r="G18" s="4">
        <v>0</v>
      </c>
      <c r="H18" s="4">
        <v>250</v>
      </c>
      <c r="I18" s="4">
        <f t="shared" si="1"/>
        <v>8000</v>
      </c>
      <c r="J18" s="4"/>
      <c r="K18" s="4"/>
      <c r="L18" s="84"/>
      <c r="M18" s="77"/>
      <c r="N18" s="76"/>
      <c r="O18" s="76"/>
    </row>
    <row r="19" spans="1:15" s="2" customFormat="1" ht="31.5" customHeight="1">
      <c r="A19" s="3">
        <v>9</v>
      </c>
      <c r="B19" s="78" t="s">
        <v>419</v>
      </c>
      <c r="C19" s="81" t="s">
        <v>436</v>
      </c>
      <c r="D19" s="3" t="s">
        <v>437</v>
      </c>
      <c r="E19" s="4">
        <v>5750</v>
      </c>
      <c r="F19" s="4">
        <v>2000</v>
      </c>
      <c r="G19" s="4">
        <v>0</v>
      </c>
      <c r="H19" s="4">
        <v>250</v>
      </c>
      <c r="I19" s="4">
        <f t="shared" si="1"/>
        <v>8000</v>
      </c>
      <c r="J19" s="4"/>
      <c r="K19" s="4"/>
      <c r="L19" s="84"/>
      <c r="M19" s="77"/>
      <c r="N19" s="76"/>
      <c r="O19" s="76"/>
    </row>
    <row r="20" spans="1:15" s="2" customFormat="1" ht="31.5" customHeight="1">
      <c r="A20" s="3">
        <v>10</v>
      </c>
      <c r="B20" s="78" t="s">
        <v>419</v>
      </c>
      <c r="C20" s="81" t="s">
        <v>438</v>
      </c>
      <c r="D20" s="3" t="s">
        <v>439</v>
      </c>
      <c r="E20" s="4">
        <v>5750</v>
      </c>
      <c r="F20" s="4">
        <v>2000</v>
      </c>
      <c r="G20" s="4">
        <v>0</v>
      </c>
      <c r="H20" s="4">
        <v>250</v>
      </c>
      <c r="I20" s="4">
        <f t="shared" si="1"/>
        <v>8000</v>
      </c>
      <c r="J20" s="4"/>
      <c r="K20" s="4"/>
      <c r="L20" s="84"/>
      <c r="M20" s="77"/>
      <c r="N20" s="76"/>
      <c r="O20" s="76"/>
    </row>
    <row r="21" spans="1:15" s="2" customFormat="1" ht="31.5" customHeight="1">
      <c r="A21" s="3">
        <v>11</v>
      </c>
      <c r="B21" s="78" t="s">
        <v>419</v>
      </c>
      <c r="C21" s="81" t="s">
        <v>440</v>
      </c>
      <c r="D21" s="3" t="s">
        <v>441</v>
      </c>
      <c r="E21" s="4">
        <v>3000</v>
      </c>
      <c r="F21" s="4">
        <v>3000</v>
      </c>
      <c r="G21" s="4">
        <v>0</v>
      </c>
      <c r="H21" s="4">
        <v>250</v>
      </c>
      <c r="I21" s="4">
        <f t="shared" si="1"/>
        <v>6250</v>
      </c>
      <c r="J21" s="4"/>
      <c r="K21" s="4"/>
      <c r="L21" s="84"/>
      <c r="M21" s="77"/>
      <c r="N21" s="76"/>
      <c r="O21" s="76"/>
    </row>
    <row r="22" spans="1:15" s="2" customFormat="1" ht="31.5" customHeight="1">
      <c r="A22" s="3">
        <v>12</v>
      </c>
      <c r="B22" s="78" t="s">
        <v>419</v>
      </c>
      <c r="C22" s="81" t="s">
        <v>442</v>
      </c>
      <c r="D22" s="3" t="s">
        <v>443</v>
      </c>
      <c r="E22" s="4">
        <v>3750</v>
      </c>
      <c r="F22" s="4">
        <v>2000</v>
      </c>
      <c r="G22" s="4">
        <v>0</v>
      </c>
      <c r="H22" s="4">
        <v>250</v>
      </c>
      <c r="I22" s="4">
        <f>+E22+F22+G22+H22</f>
        <v>6000</v>
      </c>
      <c r="J22" s="4"/>
      <c r="K22" s="4"/>
      <c r="L22" s="84"/>
      <c r="M22" s="77"/>
      <c r="N22" s="76"/>
      <c r="O22" s="76"/>
    </row>
    <row r="23" spans="1:15" s="2" customFormat="1" ht="31.5" customHeight="1">
      <c r="A23" s="3">
        <v>13</v>
      </c>
      <c r="B23" s="78" t="s">
        <v>419</v>
      </c>
      <c r="C23" s="81" t="s">
        <v>444</v>
      </c>
      <c r="D23" s="3" t="s">
        <v>445</v>
      </c>
      <c r="E23" s="4">
        <v>5750</v>
      </c>
      <c r="F23" s="4">
        <v>3250</v>
      </c>
      <c r="G23" s="4">
        <v>0</v>
      </c>
      <c r="H23" s="4">
        <v>250</v>
      </c>
      <c r="I23" s="4">
        <f t="shared" ref="I23" si="2">+E23+F23+G23+H23</f>
        <v>9250</v>
      </c>
      <c r="J23" s="4"/>
      <c r="K23" s="4"/>
      <c r="L23" s="84"/>
      <c r="M23" s="77"/>
      <c r="N23" s="76"/>
      <c r="O23" s="76"/>
    </row>
    <row r="24" spans="1:15" s="2" customFormat="1" ht="31.5" customHeight="1">
      <c r="A24" s="3">
        <v>14</v>
      </c>
      <c r="B24" s="78" t="s">
        <v>419</v>
      </c>
      <c r="C24" s="81" t="s">
        <v>446</v>
      </c>
      <c r="D24" s="3" t="s">
        <v>447</v>
      </c>
      <c r="E24" s="4">
        <v>4550</v>
      </c>
      <c r="F24" s="4">
        <v>3000</v>
      </c>
      <c r="G24" s="4">
        <v>0</v>
      </c>
      <c r="H24" s="4">
        <v>250</v>
      </c>
      <c r="I24" s="4">
        <f>SUM(E24:H24)</f>
        <v>7800</v>
      </c>
      <c r="J24" s="4"/>
      <c r="K24" s="4"/>
      <c r="L24" s="84"/>
      <c r="M24" s="77"/>
      <c r="N24" s="76"/>
      <c r="O24" s="76"/>
    </row>
    <row r="25" spans="1:15" s="2" customFormat="1" ht="31.5" customHeight="1">
      <c r="A25" s="3">
        <v>15</v>
      </c>
      <c r="B25" s="78" t="s">
        <v>419</v>
      </c>
      <c r="C25" s="81" t="s">
        <v>448</v>
      </c>
      <c r="D25" s="3" t="s">
        <v>449</v>
      </c>
      <c r="E25" s="4">
        <v>3000</v>
      </c>
      <c r="F25" s="4">
        <v>3000</v>
      </c>
      <c r="G25" s="4">
        <v>0</v>
      </c>
      <c r="H25" s="4">
        <v>250</v>
      </c>
      <c r="I25" s="4">
        <f>+E25+F25+G25+H25</f>
        <v>6250</v>
      </c>
      <c r="J25" s="4"/>
      <c r="K25" s="4"/>
      <c r="L25" s="84"/>
      <c r="M25" s="77"/>
      <c r="N25" s="76"/>
      <c r="O25" s="76"/>
    </row>
    <row r="26" spans="1:15" s="2" customFormat="1" ht="31.5" customHeight="1">
      <c r="A26" s="3">
        <v>16</v>
      </c>
      <c r="B26" s="78" t="s">
        <v>419</v>
      </c>
      <c r="C26" s="81" t="s">
        <v>450</v>
      </c>
      <c r="D26" s="3" t="s">
        <v>451</v>
      </c>
      <c r="E26" s="4">
        <v>9750</v>
      </c>
      <c r="F26" s="4">
        <v>2000</v>
      </c>
      <c r="G26" s="4">
        <v>0</v>
      </c>
      <c r="H26" s="4">
        <v>250</v>
      </c>
      <c r="I26" s="4">
        <f t="shared" ref="I26:I27" si="3">+E26+F26+G26+H26</f>
        <v>12000</v>
      </c>
      <c r="J26" s="4"/>
      <c r="K26" s="4"/>
      <c r="L26" s="84"/>
      <c r="M26" s="77"/>
      <c r="N26" s="76"/>
      <c r="O26" s="76"/>
    </row>
    <row r="27" spans="1:15" s="2" customFormat="1" ht="31.5" customHeight="1">
      <c r="A27" s="3">
        <v>17</v>
      </c>
      <c r="B27" s="78" t="s">
        <v>419</v>
      </c>
      <c r="C27" s="81" t="s">
        <v>452</v>
      </c>
      <c r="D27" s="3" t="s">
        <v>453</v>
      </c>
      <c r="E27" s="4">
        <v>2500</v>
      </c>
      <c r="F27" s="4">
        <v>3000</v>
      </c>
      <c r="G27" s="4">
        <v>375</v>
      </c>
      <c r="H27" s="4">
        <v>250</v>
      </c>
      <c r="I27" s="4">
        <f t="shared" si="3"/>
        <v>6125</v>
      </c>
      <c r="J27" s="4"/>
      <c r="K27" s="4"/>
      <c r="L27" s="84"/>
      <c r="M27" s="77"/>
      <c r="N27" s="76"/>
      <c r="O27" s="76"/>
    </row>
    <row r="28" spans="1:15" s="2" customFormat="1" ht="31.5" customHeight="1">
      <c r="A28" s="3">
        <v>18</v>
      </c>
      <c r="B28" s="78" t="s">
        <v>419</v>
      </c>
      <c r="C28" s="81" t="s">
        <v>454</v>
      </c>
      <c r="D28" s="3" t="s">
        <v>455</v>
      </c>
      <c r="E28" s="4">
        <v>13000</v>
      </c>
      <c r="F28" s="4">
        <v>2000</v>
      </c>
      <c r="G28" s="4">
        <v>0</v>
      </c>
      <c r="H28" s="4">
        <v>250</v>
      </c>
      <c r="I28" s="4">
        <f>+E28+F28+G28+H28</f>
        <v>15250</v>
      </c>
      <c r="J28" s="4"/>
      <c r="K28" s="4"/>
      <c r="L28" s="84"/>
      <c r="M28" s="77"/>
      <c r="N28" s="76"/>
      <c r="O28" s="76"/>
    </row>
    <row r="29" spans="1:15" s="2" customFormat="1" ht="31.5" customHeight="1">
      <c r="A29" s="3">
        <v>19</v>
      </c>
      <c r="B29" s="78" t="s">
        <v>419</v>
      </c>
      <c r="C29" s="81" t="s">
        <v>456</v>
      </c>
      <c r="D29" s="3" t="s">
        <v>457</v>
      </c>
      <c r="E29" s="4">
        <v>13000</v>
      </c>
      <c r="F29" s="4">
        <v>2000</v>
      </c>
      <c r="G29" s="4">
        <v>375</v>
      </c>
      <c r="H29" s="4">
        <v>250</v>
      </c>
      <c r="I29" s="4">
        <f>+E29+F29+G29+H29</f>
        <v>15625</v>
      </c>
      <c r="J29" s="4"/>
      <c r="K29" s="4"/>
      <c r="L29" s="84"/>
      <c r="M29" s="77"/>
      <c r="N29" s="76"/>
      <c r="O29" s="76"/>
    </row>
    <row r="30" spans="1:15" s="2" customFormat="1" ht="31.5" customHeight="1">
      <c r="A30" s="3">
        <v>20</v>
      </c>
      <c r="B30" s="78" t="s">
        <v>419</v>
      </c>
      <c r="C30" s="81" t="s">
        <v>458</v>
      </c>
      <c r="D30" s="3" t="s">
        <v>459</v>
      </c>
      <c r="E30" s="4">
        <v>2250</v>
      </c>
      <c r="F30" s="4">
        <v>2000</v>
      </c>
      <c r="G30" s="4">
        <v>0</v>
      </c>
      <c r="H30" s="4">
        <v>250</v>
      </c>
      <c r="I30" s="4">
        <f t="shared" ref="I30:I31" si="4">+E30+F30+G30+H30</f>
        <v>4500</v>
      </c>
      <c r="J30" s="4"/>
      <c r="K30" s="4"/>
      <c r="L30" s="84"/>
      <c r="M30" s="77"/>
      <c r="N30" s="76"/>
      <c r="O30" s="76"/>
    </row>
    <row r="31" spans="1:15" s="2" customFormat="1" ht="31.5" customHeight="1">
      <c r="A31" s="3">
        <v>21</v>
      </c>
      <c r="B31" s="78" t="s">
        <v>419</v>
      </c>
      <c r="C31" s="81" t="s">
        <v>460</v>
      </c>
      <c r="D31" s="3" t="s">
        <v>459</v>
      </c>
      <c r="E31" s="4">
        <v>2250</v>
      </c>
      <c r="F31" s="4">
        <v>2000</v>
      </c>
      <c r="G31" s="4">
        <v>0</v>
      </c>
      <c r="H31" s="4">
        <v>250</v>
      </c>
      <c r="I31" s="4">
        <f t="shared" si="4"/>
        <v>4500</v>
      </c>
      <c r="J31" s="4"/>
      <c r="K31" s="4"/>
      <c r="L31" s="84"/>
      <c r="M31" s="77"/>
      <c r="N31" s="76"/>
      <c r="O31" s="76"/>
    </row>
    <row r="32" spans="1:15" s="2" customFormat="1" ht="31.5" customHeight="1">
      <c r="A32" s="3">
        <v>22</v>
      </c>
      <c r="B32" s="78" t="s">
        <v>419</v>
      </c>
      <c r="C32" s="3" t="s">
        <v>461</v>
      </c>
      <c r="D32" s="3" t="s">
        <v>459</v>
      </c>
      <c r="E32" s="4">
        <v>2250</v>
      </c>
      <c r="F32" s="4">
        <v>2000</v>
      </c>
      <c r="G32" s="4">
        <v>0</v>
      </c>
      <c r="H32" s="4">
        <v>250</v>
      </c>
      <c r="I32" s="4">
        <f>+E32+F32+G32+H32</f>
        <v>4500</v>
      </c>
      <c r="J32" s="4"/>
      <c r="K32" s="4"/>
      <c r="L32" s="84"/>
      <c r="M32" s="77"/>
      <c r="N32" s="76"/>
      <c r="O32" s="76"/>
    </row>
    <row r="33" spans="1:15" s="2" customFormat="1" ht="31.5" customHeight="1">
      <c r="A33" s="3">
        <v>23</v>
      </c>
      <c r="B33" s="78" t="s">
        <v>419</v>
      </c>
      <c r="C33" s="81" t="s">
        <v>462</v>
      </c>
      <c r="D33" s="3" t="s">
        <v>463</v>
      </c>
      <c r="E33" s="4">
        <v>3875</v>
      </c>
      <c r="F33" s="4">
        <v>2000</v>
      </c>
      <c r="G33" s="4">
        <v>0</v>
      </c>
      <c r="H33" s="4">
        <v>250</v>
      </c>
      <c r="I33" s="4">
        <f t="shared" ref="I33" si="5">+E33+F33+G33+H33</f>
        <v>6125</v>
      </c>
      <c r="J33" s="4"/>
      <c r="K33" s="4"/>
      <c r="L33" s="84"/>
      <c r="M33" s="77"/>
      <c r="N33" s="76"/>
      <c r="O33" s="76"/>
    </row>
    <row r="34" spans="1:15" s="2" customFormat="1" ht="31.5" customHeight="1">
      <c r="A34" s="3">
        <v>24</v>
      </c>
      <c r="B34" s="78" t="s">
        <v>419</v>
      </c>
      <c r="C34" s="81" t="s">
        <v>464</v>
      </c>
      <c r="D34" s="3" t="s">
        <v>465</v>
      </c>
      <c r="E34" s="4">
        <v>6750</v>
      </c>
      <c r="F34" s="4">
        <v>3000</v>
      </c>
      <c r="G34" s="4">
        <v>375</v>
      </c>
      <c r="H34" s="4">
        <v>250</v>
      </c>
      <c r="I34" s="4">
        <f>SUM(E34:H34)</f>
        <v>10375</v>
      </c>
      <c r="J34" s="4"/>
      <c r="K34" s="4"/>
      <c r="L34" s="84"/>
      <c r="M34" s="77"/>
      <c r="N34" s="76"/>
      <c r="O34" s="76"/>
    </row>
    <row r="35" spans="1:15" s="2" customFormat="1" ht="31.5" customHeight="1">
      <c r="A35" s="3">
        <v>25</v>
      </c>
      <c r="B35" s="78" t="s">
        <v>419</v>
      </c>
      <c r="C35" s="81" t="s">
        <v>466</v>
      </c>
      <c r="D35" s="3" t="s">
        <v>467</v>
      </c>
      <c r="E35" s="4">
        <v>3875</v>
      </c>
      <c r="F35" s="4">
        <v>2000</v>
      </c>
      <c r="G35" s="4">
        <v>375</v>
      </c>
      <c r="H35" s="4">
        <v>250</v>
      </c>
      <c r="I35" s="4">
        <f>+E35+F35+G35+H35</f>
        <v>6500</v>
      </c>
      <c r="J35" s="4"/>
      <c r="K35" s="4"/>
      <c r="L35" s="84"/>
      <c r="M35" s="77"/>
      <c r="N35" s="76"/>
      <c r="O35" s="76"/>
    </row>
    <row r="36" spans="1:15" s="2" customFormat="1" ht="31.5" customHeight="1">
      <c r="A36" s="3">
        <v>26</v>
      </c>
      <c r="B36" s="78" t="s">
        <v>419</v>
      </c>
      <c r="C36" s="81" t="s">
        <v>468</v>
      </c>
      <c r="D36" s="3" t="s">
        <v>469</v>
      </c>
      <c r="E36" s="4">
        <v>2500</v>
      </c>
      <c r="F36" s="4">
        <v>3000</v>
      </c>
      <c r="G36" s="4">
        <v>0</v>
      </c>
      <c r="H36" s="4">
        <v>250</v>
      </c>
      <c r="I36" s="4">
        <f t="shared" ref="I36:I38" si="6">+E36+F36+G36+H36</f>
        <v>5750</v>
      </c>
      <c r="J36" s="4"/>
      <c r="K36" s="4"/>
      <c r="L36" s="84"/>
      <c r="M36" s="77"/>
      <c r="N36" s="76"/>
      <c r="O36" s="76"/>
    </row>
    <row r="37" spans="1:15" s="2" customFormat="1" ht="31.5" customHeight="1">
      <c r="A37" s="3">
        <v>27</v>
      </c>
      <c r="B37" s="78" t="s">
        <v>419</v>
      </c>
      <c r="C37" s="81" t="s">
        <v>470</v>
      </c>
      <c r="D37" s="3" t="s">
        <v>471</v>
      </c>
      <c r="E37" s="4">
        <v>13000</v>
      </c>
      <c r="F37" s="4">
        <v>2000</v>
      </c>
      <c r="G37" s="4">
        <v>375</v>
      </c>
      <c r="H37" s="4">
        <v>250</v>
      </c>
      <c r="I37" s="4">
        <f t="shared" si="6"/>
        <v>15625</v>
      </c>
      <c r="J37" s="4"/>
      <c r="K37" s="4"/>
      <c r="L37" s="84"/>
      <c r="M37" s="77"/>
      <c r="N37" s="76"/>
      <c r="O37" s="76"/>
    </row>
    <row r="38" spans="1:15" s="2" customFormat="1" ht="31.5" customHeight="1">
      <c r="A38" s="3">
        <v>28</v>
      </c>
      <c r="B38" s="78" t="s">
        <v>419</v>
      </c>
      <c r="C38" s="81" t="s">
        <v>472</v>
      </c>
      <c r="D38" s="3" t="s">
        <v>473</v>
      </c>
      <c r="E38" s="4">
        <v>2500</v>
      </c>
      <c r="F38" s="4">
        <v>3000</v>
      </c>
      <c r="G38" s="4">
        <v>0</v>
      </c>
      <c r="H38" s="4">
        <v>250</v>
      </c>
      <c r="I38" s="4">
        <f t="shared" si="6"/>
        <v>5750</v>
      </c>
      <c r="J38" s="4"/>
      <c r="K38" s="4"/>
      <c r="L38" s="84"/>
      <c r="M38" s="77"/>
      <c r="N38" s="76"/>
      <c r="O38" s="76"/>
    </row>
    <row r="39" spans="1:15" s="2" customFormat="1" ht="31.5" customHeight="1">
      <c r="A39" s="3">
        <v>29</v>
      </c>
      <c r="B39" s="78" t="s">
        <v>419</v>
      </c>
      <c r="C39" s="81" t="s">
        <v>474</v>
      </c>
      <c r="D39" s="3" t="s">
        <v>475</v>
      </c>
      <c r="E39" s="4">
        <v>2500</v>
      </c>
      <c r="F39" s="4">
        <v>3000</v>
      </c>
      <c r="G39" s="4">
        <v>375</v>
      </c>
      <c r="H39" s="4">
        <v>250</v>
      </c>
      <c r="I39" s="4">
        <f>E39+F39+G39+H39</f>
        <v>6125</v>
      </c>
      <c r="J39" s="4"/>
      <c r="K39" s="4"/>
      <c r="L39" s="84"/>
      <c r="M39" s="77"/>
      <c r="N39" s="76"/>
      <c r="O39" s="76"/>
    </row>
    <row r="40" spans="1:15" s="2" customFormat="1" ht="31.5" customHeight="1">
      <c r="A40" s="3">
        <v>30</v>
      </c>
      <c r="B40" s="78" t="s">
        <v>419</v>
      </c>
      <c r="C40" s="81" t="s">
        <v>476</v>
      </c>
      <c r="D40" s="3" t="s">
        <v>477</v>
      </c>
      <c r="E40" s="4">
        <v>2500</v>
      </c>
      <c r="F40" s="4">
        <v>3000</v>
      </c>
      <c r="G40" s="4">
        <v>0</v>
      </c>
      <c r="H40" s="4">
        <v>250</v>
      </c>
      <c r="I40" s="4">
        <f t="shared" ref="I40" si="7">+E40+F40+G40+H40</f>
        <v>5750</v>
      </c>
      <c r="J40" s="4"/>
      <c r="K40" s="4"/>
      <c r="L40" s="84"/>
      <c r="M40" s="77"/>
      <c r="N40" s="76"/>
      <c r="O40" s="76"/>
    </row>
  </sheetData>
  <mergeCells count="3">
    <mergeCell ref="A7:K8"/>
    <mergeCell ref="E1:K6"/>
    <mergeCell ref="A1:D6"/>
  </mergeCells>
  <conditionalFormatting sqref="C41:C1048576 C9:C10">
    <cfRule type="duplicateValues" dxfId="34" priority="2"/>
  </conditionalFormatting>
  <conditionalFormatting sqref="C11:C40">
    <cfRule type="duplicateValues" dxfId="33" priority="1"/>
  </conditionalFormatting>
  <pageMargins left="0.7" right="0.7" top="0.75" bottom="0.75" header="0.3" footer="0.3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ECF3-E329-472D-B4A3-083E95913AFE}">
  <sheetPr>
    <tabColor rgb="FFFFFF00"/>
  </sheetPr>
  <dimension ref="A1:K68"/>
  <sheetViews>
    <sheetView zoomScale="85" zoomScaleNormal="85" workbookViewId="0">
      <selection activeCell="M7" sqref="M7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19" customWidth="1"/>
    <col min="9" max="9" width="44.5703125" customWidth="1"/>
    <col min="10" max="10" width="15.28515625" customWidth="1"/>
  </cols>
  <sheetData>
    <row r="1" spans="1:11" s="7" customFormat="1" ht="28.5" customHeight="1">
      <c r="A1" s="110"/>
      <c r="B1" s="110"/>
      <c r="C1" s="110"/>
      <c r="D1" s="108" t="s">
        <v>1847</v>
      </c>
      <c r="E1" s="108"/>
      <c r="F1" s="108"/>
      <c r="G1" s="108"/>
      <c r="H1" s="108"/>
      <c r="I1" s="108"/>
      <c r="J1" s="108"/>
      <c r="K1" s="107"/>
    </row>
    <row r="2" spans="1:11" s="7" customFormat="1" ht="28.5" customHeight="1">
      <c r="A2" s="110"/>
      <c r="B2" s="110"/>
      <c r="C2" s="110"/>
      <c r="D2" s="108"/>
      <c r="E2" s="108"/>
      <c r="F2" s="108"/>
      <c r="G2" s="108"/>
      <c r="H2" s="108"/>
      <c r="I2" s="108"/>
      <c r="J2" s="108"/>
      <c r="K2" s="107"/>
    </row>
    <row r="3" spans="1:11" s="7" customFormat="1" ht="28.5" customHeight="1">
      <c r="A3" s="110"/>
      <c r="B3" s="110"/>
      <c r="C3" s="110"/>
      <c r="D3" s="108"/>
      <c r="E3" s="108"/>
      <c r="F3" s="108"/>
      <c r="G3" s="108"/>
      <c r="H3" s="108"/>
      <c r="I3" s="108"/>
      <c r="J3" s="108"/>
      <c r="K3" s="107"/>
    </row>
    <row r="4" spans="1:11" s="7" customFormat="1" ht="28.5" customHeight="1">
      <c r="A4" s="110"/>
      <c r="B4" s="110"/>
      <c r="C4" s="110"/>
      <c r="D4" s="108"/>
      <c r="E4" s="108"/>
      <c r="F4" s="108"/>
      <c r="G4" s="108"/>
      <c r="H4" s="108"/>
      <c r="I4" s="108"/>
      <c r="J4" s="108"/>
      <c r="K4" s="107"/>
    </row>
    <row r="5" spans="1:11" s="7" customFormat="1" ht="28.5" customHeight="1">
      <c r="A5" s="110"/>
      <c r="B5" s="110"/>
      <c r="C5" s="110"/>
      <c r="D5" s="108"/>
      <c r="E5" s="108"/>
      <c r="F5" s="108"/>
      <c r="G5" s="108"/>
      <c r="H5" s="108"/>
      <c r="I5" s="108"/>
      <c r="J5" s="108"/>
    </row>
    <row r="6" spans="1:11" s="7" customFormat="1" ht="29.25" customHeight="1" thickBot="1">
      <c r="A6" s="111"/>
      <c r="B6" s="111"/>
      <c r="C6" s="111"/>
      <c r="D6" s="109"/>
      <c r="E6" s="109"/>
      <c r="F6" s="109"/>
      <c r="G6" s="109"/>
      <c r="H6" s="109"/>
      <c r="I6" s="109"/>
      <c r="J6" s="109"/>
    </row>
    <row r="7" spans="1:11" s="7" customFormat="1" ht="29.25" customHeight="1">
      <c r="A7" s="112" t="s">
        <v>368</v>
      </c>
      <c r="B7" s="113"/>
      <c r="C7" s="113"/>
      <c r="D7" s="113"/>
      <c r="E7" s="113"/>
      <c r="F7" s="113"/>
      <c r="G7" s="113"/>
      <c r="H7" s="113"/>
      <c r="I7" s="113"/>
      <c r="J7" s="114"/>
    </row>
    <row r="8" spans="1:11" s="7" customFormat="1" ht="15.75" thickBot="1">
      <c r="A8" s="115"/>
      <c r="B8" s="116"/>
      <c r="C8" s="116"/>
      <c r="D8" s="116"/>
      <c r="E8" s="116"/>
      <c r="F8" s="116"/>
      <c r="G8" s="116"/>
      <c r="H8" s="116"/>
      <c r="I8" s="116"/>
      <c r="J8" s="117"/>
    </row>
    <row r="9" spans="1:11" s="7" customFormat="1" ht="15.75" customHeight="1">
      <c r="A9" s="8"/>
      <c r="B9" s="8"/>
      <c r="C9" s="8"/>
      <c r="D9" s="8"/>
      <c r="E9" s="8"/>
      <c r="F9" s="8"/>
      <c r="G9" s="8"/>
      <c r="H9" s="9"/>
      <c r="I9" s="8"/>
    </row>
    <row r="10" spans="1:11" s="7" customFormat="1" ht="45">
      <c r="A10" s="103" t="s">
        <v>369</v>
      </c>
      <c r="B10" s="104" t="s">
        <v>2</v>
      </c>
      <c r="C10" s="103" t="s">
        <v>3</v>
      </c>
      <c r="D10" s="103" t="s">
        <v>4</v>
      </c>
      <c r="E10" s="105" t="s">
        <v>5</v>
      </c>
      <c r="F10" s="104" t="s">
        <v>370</v>
      </c>
      <c r="G10" s="105" t="s">
        <v>371</v>
      </c>
      <c r="H10" s="105" t="s">
        <v>372</v>
      </c>
      <c r="I10" s="105" t="s">
        <v>14</v>
      </c>
      <c r="J10" s="105" t="s">
        <v>15</v>
      </c>
    </row>
    <row r="11" spans="1:11" s="7" customFormat="1" ht="38.25" customHeight="1">
      <c r="A11" s="53">
        <v>1</v>
      </c>
      <c r="B11" s="65" t="s">
        <v>373</v>
      </c>
      <c r="C11" s="64" t="s">
        <v>374</v>
      </c>
      <c r="D11" s="53" t="s">
        <v>375</v>
      </c>
      <c r="E11" s="4">
        <v>20000</v>
      </c>
      <c r="F11" s="4">
        <v>375</v>
      </c>
      <c r="G11" s="4">
        <v>250</v>
      </c>
      <c r="H11" s="4">
        <f t="shared" ref="H11:H49" si="0">+E11+F11+G11</f>
        <v>20625</v>
      </c>
      <c r="I11" s="4" t="s">
        <v>19</v>
      </c>
      <c r="J11" s="11"/>
    </row>
    <row r="12" spans="1:11" s="7" customFormat="1" ht="38.25" customHeight="1">
      <c r="A12" s="53">
        <v>2</v>
      </c>
      <c r="B12" s="65" t="s">
        <v>373</v>
      </c>
      <c r="C12" s="64" t="s">
        <v>376</v>
      </c>
      <c r="D12" s="53" t="s">
        <v>375</v>
      </c>
      <c r="E12" s="4">
        <v>20000</v>
      </c>
      <c r="F12" s="4">
        <v>375</v>
      </c>
      <c r="G12" s="4">
        <v>250</v>
      </c>
      <c r="H12" s="4">
        <f t="shared" si="0"/>
        <v>20625</v>
      </c>
      <c r="I12" s="4" t="s">
        <v>19</v>
      </c>
      <c r="J12" s="11"/>
    </row>
    <row r="13" spans="1:11" s="7" customFormat="1" ht="38.25" customHeight="1">
      <c r="A13" s="53">
        <v>3</v>
      </c>
      <c r="B13" s="65" t="s">
        <v>373</v>
      </c>
      <c r="C13" s="64" t="s">
        <v>377</v>
      </c>
      <c r="D13" s="53" t="s">
        <v>378</v>
      </c>
      <c r="E13" s="4">
        <v>13000</v>
      </c>
      <c r="F13" s="4">
        <v>375</v>
      </c>
      <c r="G13" s="4">
        <v>250</v>
      </c>
      <c r="H13" s="4">
        <f t="shared" si="0"/>
        <v>13625</v>
      </c>
      <c r="I13" s="4" t="s">
        <v>19</v>
      </c>
      <c r="J13" s="11"/>
    </row>
    <row r="14" spans="1:11" s="7" customFormat="1" ht="38.25" customHeight="1">
      <c r="A14" s="53">
        <v>4</v>
      </c>
      <c r="B14" s="65" t="s">
        <v>373</v>
      </c>
      <c r="C14" s="64" t="s">
        <v>379</v>
      </c>
      <c r="D14" s="53" t="s">
        <v>378</v>
      </c>
      <c r="E14" s="4">
        <v>13000</v>
      </c>
      <c r="F14" s="4">
        <v>375</v>
      </c>
      <c r="G14" s="4">
        <v>250</v>
      </c>
      <c r="H14" s="4">
        <f t="shared" si="0"/>
        <v>13625</v>
      </c>
      <c r="I14" s="4" t="s">
        <v>19</v>
      </c>
      <c r="J14" s="11"/>
    </row>
    <row r="15" spans="1:11" s="7" customFormat="1" ht="38.25" customHeight="1">
      <c r="A15" s="53">
        <v>5</v>
      </c>
      <c r="B15" s="65" t="s">
        <v>373</v>
      </c>
      <c r="C15" s="64" t="s">
        <v>380</v>
      </c>
      <c r="D15" s="53" t="s">
        <v>378</v>
      </c>
      <c r="E15" s="4">
        <v>13000</v>
      </c>
      <c r="F15" s="4">
        <v>375</v>
      </c>
      <c r="G15" s="4">
        <v>250</v>
      </c>
      <c r="H15" s="4">
        <f t="shared" si="0"/>
        <v>13625</v>
      </c>
      <c r="I15" s="4" t="s">
        <v>19</v>
      </c>
      <c r="J15" s="11"/>
    </row>
    <row r="16" spans="1:11" s="7" customFormat="1" ht="38.25" customHeight="1">
      <c r="A16" s="53">
        <v>6</v>
      </c>
      <c r="B16" s="66" t="s">
        <v>373</v>
      </c>
      <c r="C16" s="64" t="s">
        <v>381</v>
      </c>
      <c r="D16" s="64" t="s">
        <v>378</v>
      </c>
      <c r="E16" s="4">
        <v>13000</v>
      </c>
      <c r="F16" s="4">
        <v>375</v>
      </c>
      <c r="G16" s="4">
        <v>250</v>
      </c>
      <c r="H16" s="4">
        <f t="shared" si="0"/>
        <v>13625</v>
      </c>
      <c r="I16" s="4" t="s">
        <v>19</v>
      </c>
      <c r="J16" s="11"/>
    </row>
    <row r="17" spans="1:10" s="7" customFormat="1" ht="38.25" customHeight="1">
      <c r="A17" s="53">
        <v>7</v>
      </c>
      <c r="B17" s="65" t="s">
        <v>373</v>
      </c>
      <c r="C17" s="64" t="s">
        <v>382</v>
      </c>
      <c r="D17" s="53" t="s">
        <v>378</v>
      </c>
      <c r="E17" s="4">
        <v>13000</v>
      </c>
      <c r="F17" s="4">
        <v>0</v>
      </c>
      <c r="G17" s="4">
        <v>250</v>
      </c>
      <c r="H17" s="4">
        <f t="shared" si="0"/>
        <v>13250</v>
      </c>
      <c r="I17" s="4" t="s">
        <v>19</v>
      </c>
      <c r="J17" s="11"/>
    </row>
    <row r="18" spans="1:10" s="7" customFormat="1" ht="38.25" customHeight="1">
      <c r="A18" s="53">
        <v>8</v>
      </c>
      <c r="B18" s="65" t="s">
        <v>373</v>
      </c>
      <c r="C18" s="64" t="s">
        <v>383</v>
      </c>
      <c r="D18" s="53" t="s">
        <v>378</v>
      </c>
      <c r="E18" s="4">
        <v>13000</v>
      </c>
      <c r="F18" s="4">
        <v>375</v>
      </c>
      <c r="G18" s="4">
        <v>250</v>
      </c>
      <c r="H18" s="4">
        <f t="shared" si="0"/>
        <v>13625</v>
      </c>
      <c r="I18" s="4" t="s">
        <v>19</v>
      </c>
      <c r="J18" s="11"/>
    </row>
    <row r="19" spans="1:10" s="7" customFormat="1" ht="38.25" customHeight="1">
      <c r="A19" s="53">
        <v>9</v>
      </c>
      <c r="B19" s="65" t="s">
        <v>373</v>
      </c>
      <c r="C19" s="64" t="s">
        <v>384</v>
      </c>
      <c r="D19" s="53" t="s">
        <v>378</v>
      </c>
      <c r="E19" s="4">
        <v>8000</v>
      </c>
      <c r="F19" s="4">
        <v>375</v>
      </c>
      <c r="G19" s="4">
        <v>250</v>
      </c>
      <c r="H19" s="4">
        <f t="shared" si="0"/>
        <v>8625</v>
      </c>
      <c r="I19" s="4" t="s">
        <v>19</v>
      </c>
      <c r="J19" s="11"/>
    </row>
    <row r="20" spans="1:10" s="7" customFormat="1" ht="38.25" customHeight="1">
      <c r="A20" s="53">
        <v>10</v>
      </c>
      <c r="B20" s="65" t="s">
        <v>373</v>
      </c>
      <c r="C20" s="64" t="s">
        <v>385</v>
      </c>
      <c r="D20" s="53" t="s">
        <v>386</v>
      </c>
      <c r="E20" s="4">
        <v>15000</v>
      </c>
      <c r="F20" s="4">
        <v>375</v>
      </c>
      <c r="G20" s="4">
        <v>250</v>
      </c>
      <c r="H20" s="4">
        <f t="shared" si="0"/>
        <v>15625</v>
      </c>
      <c r="I20" s="4" t="s">
        <v>19</v>
      </c>
      <c r="J20" s="11"/>
    </row>
    <row r="21" spans="1:10" s="7" customFormat="1" ht="38.25" customHeight="1">
      <c r="A21" s="53">
        <v>11</v>
      </c>
      <c r="B21" s="65" t="s">
        <v>373</v>
      </c>
      <c r="C21" s="64" t="s">
        <v>387</v>
      </c>
      <c r="D21" s="53" t="s">
        <v>386</v>
      </c>
      <c r="E21" s="4">
        <v>15000</v>
      </c>
      <c r="F21" s="4">
        <v>375</v>
      </c>
      <c r="G21" s="4">
        <v>250</v>
      </c>
      <c r="H21" s="4">
        <f t="shared" si="0"/>
        <v>15625</v>
      </c>
      <c r="I21" s="4" t="s">
        <v>19</v>
      </c>
      <c r="J21" s="11"/>
    </row>
    <row r="22" spans="1:10" s="7" customFormat="1" ht="38.25" customHeight="1">
      <c r="A22" s="53">
        <v>12</v>
      </c>
      <c r="B22" s="65" t="s">
        <v>373</v>
      </c>
      <c r="C22" s="64" t="s">
        <v>388</v>
      </c>
      <c r="D22" s="53" t="s">
        <v>378</v>
      </c>
      <c r="E22" s="4">
        <v>13000</v>
      </c>
      <c r="F22" s="4">
        <v>375</v>
      </c>
      <c r="G22" s="4">
        <v>250</v>
      </c>
      <c r="H22" s="4">
        <f t="shared" si="0"/>
        <v>13625</v>
      </c>
      <c r="I22" s="4" t="s">
        <v>19</v>
      </c>
      <c r="J22" s="11"/>
    </row>
    <row r="23" spans="1:10" s="7" customFormat="1" ht="38.25" customHeight="1">
      <c r="A23" s="53">
        <v>13</v>
      </c>
      <c r="B23" s="65" t="s">
        <v>373</v>
      </c>
      <c r="C23" s="64" t="s">
        <v>389</v>
      </c>
      <c r="D23" s="53" t="s">
        <v>378</v>
      </c>
      <c r="E23" s="4">
        <v>10300</v>
      </c>
      <c r="F23" s="4">
        <v>375</v>
      </c>
      <c r="G23" s="4">
        <v>250</v>
      </c>
      <c r="H23" s="4">
        <f t="shared" si="0"/>
        <v>10925</v>
      </c>
      <c r="I23" s="4" t="s">
        <v>19</v>
      </c>
      <c r="J23" s="11"/>
    </row>
    <row r="24" spans="1:10" s="7" customFormat="1" ht="38.25" customHeight="1">
      <c r="A24" s="53">
        <v>14</v>
      </c>
      <c r="B24" s="65" t="s">
        <v>373</v>
      </c>
      <c r="C24" s="64" t="s">
        <v>390</v>
      </c>
      <c r="D24" s="53" t="s">
        <v>391</v>
      </c>
      <c r="E24" s="4">
        <v>10300</v>
      </c>
      <c r="F24" s="4">
        <v>375</v>
      </c>
      <c r="G24" s="4">
        <v>250</v>
      </c>
      <c r="H24" s="4">
        <f t="shared" si="0"/>
        <v>10925</v>
      </c>
      <c r="I24" s="4" t="s">
        <v>19</v>
      </c>
      <c r="J24" s="11"/>
    </row>
    <row r="25" spans="1:10" ht="38.25" customHeight="1">
      <c r="A25" s="53">
        <v>15</v>
      </c>
      <c r="B25" s="65" t="s">
        <v>373</v>
      </c>
      <c r="C25" s="64" t="s">
        <v>392</v>
      </c>
      <c r="D25" s="53" t="s">
        <v>375</v>
      </c>
      <c r="E25" s="10">
        <v>20000</v>
      </c>
      <c r="F25" s="4">
        <v>375</v>
      </c>
      <c r="G25" s="4">
        <v>250</v>
      </c>
      <c r="H25" s="4">
        <f t="shared" si="0"/>
        <v>20625</v>
      </c>
      <c r="I25" s="4" t="s">
        <v>19</v>
      </c>
      <c r="J25" s="106"/>
    </row>
    <row r="26" spans="1:10" ht="38.25" customHeight="1">
      <c r="A26" s="53">
        <v>16</v>
      </c>
      <c r="B26" s="65" t="s">
        <v>373</v>
      </c>
      <c r="C26" s="64" t="s">
        <v>393</v>
      </c>
      <c r="D26" s="53" t="s">
        <v>394</v>
      </c>
      <c r="E26" s="4">
        <v>13000</v>
      </c>
      <c r="F26" s="4">
        <v>375</v>
      </c>
      <c r="G26" s="4">
        <v>250</v>
      </c>
      <c r="H26" s="4">
        <f t="shared" si="0"/>
        <v>13625</v>
      </c>
      <c r="I26" s="64" t="s">
        <v>19</v>
      </c>
      <c r="J26" s="106"/>
    </row>
    <row r="27" spans="1:10" ht="38.25" customHeight="1">
      <c r="A27" s="53">
        <v>17</v>
      </c>
      <c r="B27" s="65" t="s">
        <v>373</v>
      </c>
      <c r="C27" s="64" t="s">
        <v>395</v>
      </c>
      <c r="D27" s="53" t="s">
        <v>396</v>
      </c>
      <c r="E27" s="4">
        <v>25000</v>
      </c>
      <c r="F27" s="4">
        <v>375</v>
      </c>
      <c r="G27" s="4">
        <v>250</v>
      </c>
      <c r="H27" s="4">
        <f t="shared" si="0"/>
        <v>25625</v>
      </c>
      <c r="I27" s="53" t="s">
        <v>19</v>
      </c>
      <c r="J27" s="106"/>
    </row>
    <row r="28" spans="1:10" ht="38.25" customHeight="1">
      <c r="A28" s="53">
        <v>18</v>
      </c>
      <c r="B28" s="65" t="s">
        <v>373</v>
      </c>
      <c r="C28" s="64" t="s">
        <v>397</v>
      </c>
      <c r="D28" s="53" t="s">
        <v>394</v>
      </c>
      <c r="E28" s="4">
        <v>13000</v>
      </c>
      <c r="F28" s="4">
        <v>375</v>
      </c>
      <c r="G28" s="4">
        <v>250</v>
      </c>
      <c r="H28" s="4">
        <f t="shared" si="0"/>
        <v>13625</v>
      </c>
      <c r="I28" s="64" t="s">
        <v>19</v>
      </c>
      <c r="J28" s="106"/>
    </row>
    <row r="29" spans="1:10" s="7" customFormat="1" ht="38.25" customHeight="1">
      <c r="A29" s="53">
        <v>19</v>
      </c>
      <c r="B29" s="66" t="s">
        <v>373</v>
      </c>
      <c r="C29" s="64" t="s">
        <v>398</v>
      </c>
      <c r="D29" s="64" t="s">
        <v>378</v>
      </c>
      <c r="E29" s="4">
        <v>13000</v>
      </c>
      <c r="F29" s="4">
        <v>375</v>
      </c>
      <c r="G29" s="4">
        <v>250</v>
      </c>
      <c r="H29" s="4">
        <f t="shared" si="0"/>
        <v>13625</v>
      </c>
      <c r="I29" s="4" t="s">
        <v>19</v>
      </c>
      <c r="J29" s="11"/>
    </row>
    <row r="30" spans="1:10" ht="38.25" customHeight="1">
      <c r="A30" s="53">
        <v>20</v>
      </c>
      <c r="B30" s="66" t="s">
        <v>373</v>
      </c>
      <c r="C30" s="64" t="s">
        <v>399</v>
      </c>
      <c r="D30" s="64" t="s">
        <v>391</v>
      </c>
      <c r="E30" s="10">
        <v>20000</v>
      </c>
      <c r="F30" s="4">
        <v>375</v>
      </c>
      <c r="G30" s="4">
        <v>250</v>
      </c>
      <c r="H30" s="4">
        <f t="shared" si="0"/>
        <v>20625</v>
      </c>
      <c r="I30" s="4" t="s">
        <v>19</v>
      </c>
      <c r="J30" s="106"/>
    </row>
    <row r="31" spans="1:10" ht="38.25" customHeight="1">
      <c r="A31" s="53">
        <v>21</v>
      </c>
      <c r="B31" s="66" t="s">
        <v>373</v>
      </c>
      <c r="C31" s="64" t="s">
        <v>400</v>
      </c>
      <c r="D31" s="64" t="s">
        <v>378</v>
      </c>
      <c r="E31" s="10">
        <v>13000</v>
      </c>
      <c r="F31" s="4">
        <v>375</v>
      </c>
      <c r="G31" s="4">
        <v>250</v>
      </c>
      <c r="H31" s="4">
        <f t="shared" si="0"/>
        <v>13625</v>
      </c>
      <c r="I31" s="4" t="s">
        <v>19</v>
      </c>
      <c r="J31" s="106"/>
    </row>
    <row r="32" spans="1:10" ht="39" customHeight="1">
      <c r="A32" s="53">
        <v>22</v>
      </c>
      <c r="B32" s="66" t="s">
        <v>373</v>
      </c>
      <c r="C32" s="64" t="s">
        <v>401</v>
      </c>
      <c r="D32" s="64" t="s">
        <v>378</v>
      </c>
      <c r="E32" s="10">
        <v>13000</v>
      </c>
      <c r="F32" s="4">
        <v>375</v>
      </c>
      <c r="G32" s="4">
        <v>250</v>
      </c>
      <c r="H32" s="4">
        <f t="shared" si="0"/>
        <v>13625</v>
      </c>
      <c r="I32" s="4" t="s">
        <v>19</v>
      </c>
      <c r="J32" s="106"/>
    </row>
    <row r="33" spans="1:10" ht="39" customHeight="1">
      <c r="A33" s="53">
        <v>23</v>
      </c>
      <c r="B33" s="66"/>
      <c r="C33" s="64" t="s">
        <v>402</v>
      </c>
      <c r="D33" s="64" t="s">
        <v>375</v>
      </c>
      <c r="E33" s="10">
        <v>20000</v>
      </c>
      <c r="F33" s="4">
        <v>375</v>
      </c>
      <c r="G33" s="4">
        <v>250</v>
      </c>
      <c r="H33" s="4">
        <f t="shared" si="0"/>
        <v>20625</v>
      </c>
      <c r="I33" s="4" t="s">
        <v>19</v>
      </c>
      <c r="J33" s="106"/>
    </row>
    <row r="34" spans="1:10" ht="36.950000000000003" customHeight="1">
      <c r="A34" s="53">
        <v>24</v>
      </c>
      <c r="B34" s="66" t="s">
        <v>373</v>
      </c>
      <c r="C34" s="64" t="s">
        <v>403</v>
      </c>
      <c r="D34" s="64" t="s">
        <v>391</v>
      </c>
      <c r="E34" s="10">
        <v>15000</v>
      </c>
      <c r="F34" s="4">
        <v>375</v>
      </c>
      <c r="G34" s="4">
        <v>250</v>
      </c>
      <c r="H34" s="4">
        <f t="shared" si="0"/>
        <v>15625</v>
      </c>
      <c r="I34" s="4" t="s">
        <v>19</v>
      </c>
      <c r="J34" s="106"/>
    </row>
    <row r="35" spans="1:10" ht="38.25" customHeight="1">
      <c r="A35" s="53">
        <v>25</v>
      </c>
      <c r="B35" s="66" t="s">
        <v>373</v>
      </c>
      <c r="C35" s="53" t="s">
        <v>404</v>
      </c>
      <c r="D35" s="53" t="s">
        <v>386</v>
      </c>
      <c r="E35" s="10">
        <v>15000</v>
      </c>
      <c r="F35" s="4">
        <v>375</v>
      </c>
      <c r="G35" s="4">
        <v>250</v>
      </c>
      <c r="H35" s="4">
        <f t="shared" si="0"/>
        <v>15625</v>
      </c>
      <c r="I35" s="4" t="s">
        <v>19</v>
      </c>
      <c r="J35" s="106"/>
    </row>
    <row r="36" spans="1:10" ht="38.25" customHeight="1">
      <c r="A36" s="53">
        <v>26</v>
      </c>
      <c r="B36" s="66" t="s">
        <v>373</v>
      </c>
      <c r="C36" s="53" t="s">
        <v>405</v>
      </c>
      <c r="D36" s="64" t="s">
        <v>396</v>
      </c>
      <c r="E36" s="10">
        <v>25000</v>
      </c>
      <c r="F36" s="4">
        <v>375</v>
      </c>
      <c r="G36" s="4">
        <v>250</v>
      </c>
      <c r="H36" s="4">
        <f t="shared" si="0"/>
        <v>25625</v>
      </c>
      <c r="I36" s="4" t="s">
        <v>19</v>
      </c>
      <c r="J36" s="106"/>
    </row>
    <row r="37" spans="1:10" ht="38.25" customHeight="1">
      <c r="A37" s="53">
        <v>27</v>
      </c>
      <c r="B37" s="66" t="s">
        <v>373</v>
      </c>
      <c r="C37" s="53" t="s">
        <v>406</v>
      </c>
      <c r="D37" s="64" t="s">
        <v>375</v>
      </c>
      <c r="E37" s="10">
        <v>20000</v>
      </c>
      <c r="F37" s="4">
        <v>375</v>
      </c>
      <c r="G37" s="4">
        <v>250</v>
      </c>
      <c r="H37" s="4">
        <f t="shared" si="0"/>
        <v>20625</v>
      </c>
      <c r="I37" s="4" t="s">
        <v>19</v>
      </c>
      <c r="J37" s="106"/>
    </row>
    <row r="38" spans="1:10" ht="38.25" customHeight="1">
      <c r="A38" s="53">
        <v>28</v>
      </c>
      <c r="B38" s="66" t="s">
        <v>373</v>
      </c>
      <c r="C38" s="53" t="s">
        <v>407</v>
      </c>
      <c r="D38" s="64" t="s">
        <v>375</v>
      </c>
      <c r="E38" s="10">
        <v>20000</v>
      </c>
      <c r="F38" s="4">
        <v>375</v>
      </c>
      <c r="G38" s="4">
        <v>250</v>
      </c>
      <c r="H38" s="4">
        <f t="shared" si="0"/>
        <v>20625</v>
      </c>
      <c r="I38" s="4" t="s">
        <v>19</v>
      </c>
      <c r="J38" s="106"/>
    </row>
    <row r="39" spans="1:10" ht="38.25" customHeight="1">
      <c r="A39" s="53">
        <v>29</v>
      </c>
      <c r="B39" s="66" t="s">
        <v>373</v>
      </c>
      <c r="C39" s="53" t="s">
        <v>408</v>
      </c>
      <c r="D39" s="53" t="s">
        <v>409</v>
      </c>
      <c r="E39" s="10">
        <v>11200</v>
      </c>
      <c r="F39" s="4">
        <v>375</v>
      </c>
      <c r="G39" s="4">
        <v>250</v>
      </c>
      <c r="H39" s="4">
        <f t="shared" si="0"/>
        <v>11825</v>
      </c>
      <c r="I39" s="4" t="s">
        <v>19</v>
      </c>
      <c r="J39" s="106"/>
    </row>
    <row r="40" spans="1:10" ht="38.25" customHeight="1">
      <c r="A40" s="53">
        <v>30</v>
      </c>
      <c r="B40" s="65" t="s">
        <v>373</v>
      </c>
      <c r="C40" s="53" t="s">
        <v>410</v>
      </c>
      <c r="D40" s="53" t="s">
        <v>375</v>
      </c>
      <c r="E40" s="4">
        <v>20000</v>
      </c>
      <c r="F40" s="4">
        <v>375</v>
      </c>
      <c r="G40" s="4">
        <v>250</v>
      </c>
      <c r="H40" s="4">
        <f t="shared" si="0"/>
        <v>20625</v>
      </c>
      <c r="I40" s="4" t="s">
        <v>19</v>
      </c>
      <c r="J40" s="106"/>
    </row>
    <row r="41" spans="1:10" ht="38.25" customHeight="1">
      <c r="A41" s="53">
        <v>31</v>
      </c>
      <c r="B41" s="66" t="s">
        <v>373</v>
      </c>
      <c r="C41" s="53" t="s">
        <v>411</v>
      </c>
      <c r="D41" s="53" t="s">
        <v>375</v>
      </c>
      <c r="E41" s="10">
        <v>20000</v>
      </c>
      <c r="F41" s="4">
        <v>375</v>
      </c>
      <c r="G41" s="4">
        <v>250</v>
      </c>
      <c r="H41" s="4">
        <f t="shared" si="0"/>
        <v>20625</v>
      </c>
      <c r="I41" s="4" t="s">
        <v>19</v>
      </c>
      <c r="J41" s="106"/>
    </row>
    <row r="42" spans="1:10" ht="38.25" customHeight="1">
      <c r="A42" s="53">
        <v>32</v>
      </c>
      <c r="B42" s="66" t="s">
        <v>373</v>
      </c>
      <c r="C42" s="53" t="s">
        <v>412</v>
      </c>
      <c r="D42" s="53" t="s">
        <v>396</v>
      </c>
      <c r="E42" s="10">
        <v>25000</v>
      </c>
      <c r="F42" s="4">
        <v>375</v>
      </c>
      <c r="G42" s="4">
        <v>250</v>
      </c>
      <c r="H42" s="4">
        <f t="shared" si="0"/>
        <v>25625</v>
      </c>
      <c r="I42" s="4" t="s">
        <v>19</v>
      </c>
      <c r="J42" s="106"/>
    </row>
    <row r="43" spans="1:10" ht="38.25" customHeight="1">
      <c r="A43" s="53">
        <v>33</v>
      </c>
      <c r="B43" s="66" t="s">
        <v>373</v>
      </c>
      <c r="C43" s="53" t="s">
        <v>413</v>
      </c>
      <c r="D43" s="53" t="s">
        <v>394</v>
      </c>
      <c r="E43" s="10">
        <v>13000</v>
      </c>
      <c r="F43" s="4">
        <v>375</v>
      </c>
      <c r="G43" s="4">
        <v>250</v>
      </c>
      <c r="H43" s="4">
        <f t="shared" si="0"/>
        <v>13625</v>
      </c>
      <c r="I43" s="4" t="s">
        <v>19</v>
      </c>
      <c r="J43" s="106"/>
    </row>
    <row r="44" spans="1:10" ht="38.25" customHeight="1">
      <c r="A44" s="53">
        <v>34</v>
      </c>
      <c r="B44" s="66" t="s">
        <v>373</v>
      </c>
      <c r="C44" s="53" t="s">
        <v>414</v>
      </c>
      <c r="D44" s="53" t="s">
        <v>386</v>
      </c>
      <c r="E44" s="10">
        <v>15000</v>
      </c>
      <c r="F44" s="4">
        <v>375</v>
      </c>
      <c r="G44" s="4">
        <v>250</v>
      </c>
      <c r="H44" s="4">
        <f t="shared" si="0"/>
        <v>15625</v>
      </c>
      <c r="I44" s="4"/>
      <c r="J44" s="106"/>
    </row>
    <row r="45" spans="1:10" ht="38.25" customHeight="1">
      <c r="A45" s="53">
        <v>35</v>
      </c>
      <c r="B45" s="66" t="s">
        <v>373</v>
      </c>
      <c r="C45" s="53" t="s">
        <v>415</v>
      </c>
      <c r="D45" s="53" t="s">
        <v>375</v>
      </c>
      <c r="E45" s="10">
        <v>20000</v>
      </c>
      <c r="F45" s="4">
        <v>250</v>
      </c>
      <c r="G45" s="4">
        <v>375</v>
      </c>
      <c r="H45" s="4">
        <f t="shared" si="0"/>
        <v>20625</v>
      </c>
      <c r="I45" s="5"/>
      <c r="J45" s="106"/>
    </row>
    <row r="46" spans="1:10" ht="38.25" customHeight="1">
      <c r="A46" s="53">
        <v>36</v>
      </c>
      <c r="B46" s="66" t="s">
        <v>373</v>
      </c>
      <c r="C46" s="53" t="s">
        <v>1850</v>
      </c>
      <c r="D46" s="53" t="s">
        <v>396</v>
      </c>
      <c r="E46" s="10">
        <v>25000</v>
      </c>
      <c r="F46" s="4">
        <v>375</v>
      </c>
      <c r="G46" s="4">
        <v>250</v>
      </c>
      <c r="H46" s="4">
        <f>+E46+F46+G46</f>
        <v>25625</v>
      </c>
      <c r="I46" s="5"/>
      <c r="J46" s="106"/>
    </row>
    <row r="47" spans="1:10" ht="38.25" customHeight="1">
      <c r="A47" s="53">
        <v>37</v>
      </c>
      <c r="B47" s="66" t="s">
        <v>373</v>
      </c>
      <c r="C47" s="53" t="s">
        <v>416</v>
      </c>
      <c r="D47" s="53" t="s">
        <v>375</v>
      </c>
      <c r="E47" s="10">
        <v>20000</v>
      </c>
      <c r="F47" s="4">
        <v>250</v>
      </c>
      <c r="G47" s="4">
        <v>375</v>
      </c>
      <c r="H47" s="4">
        <f t="shared" si="0"/>
        <v>20625</v>
      </c>
      <c r="I47" s="5"/>
      <c r="J47" s="106"/>
    </row>
    <row r="48" spans="1:10" ht="38.25" customHeight="1">
      <c r="A48" s="53">
        <v>38</v>
      </c>
      <c r="B48" s="66" t="s">
        <v>373</v>
      </c>
      <c r="C48" s="53" t="s">
        <v>417</v>
      </c>
      <c r="D48" s="53" t="s">
        <v>396</v>
      </c>
      <c r="E48" s="10">
        <v>25000</v>
      </c>
      <c r="F48" s="4">
        <v>375</v>
      </c>
      <c r="G48" s="4">
        <v>250</v>
      </c>
      <c r="H48" s="4">
        <f t="shared" si="0"/>
        <v>25625</v>
      </c>
      <c r="I48" s="5"/>
      <c r="J48" s="106"/>
    </row>
    <row r="49" spans="1:10" ht="38.25" customHeight="1">
      <c r="A49" s="53">
        <v>39</v>
      </c>
      <c r="B49" s="66" t="s">
        <v>373</v>
      </c>
      <c r="C49" s="53" t="s">
        <v>1844</v>
      </c>
      <c r="D49" s="53" t="s">
        <v>375</v>
      </c>
      <c r="E49" s="10">
        <v>24000</v>
      </c>
      <c r="F49" s="4">
        <v>450</v>
      </c>
      <c r="G49" s="4">
        <v>300</v>
      </c>
      <c r="H49" s="4">
        <f t="shared" si="0"/>
        <v>24750</v>
      </c>
      <c r="I49" s="5" t="s">
        <v>1845</v>
      </c>
      <c r="J49" s="106"/>
    </row>
    <row r="50" spans="1:10">
      <c r="H50" s="12"/>
    </row>
    <row r="51" spans="1:10">
      <c r="B51" s="13"/>
      <c r="H51" s="14"/>
    </row>
    <row r="52" spans="1:10">
      <c r="H52" s="14"/>
    </row>
    <row r="53" spans="1:10">
      <c r="C53" s="67"/>
      <c r="F53" s="68"/>
      <c r="G53" s="68"/>
      <c r="H53" s="15"/>
    </row>
    <row r="54" spans="1:10">
      <c r="B54" s="16"/>
      <c r="C54" s="67"/>
      <c r="D54" s="69"/>
      <c r="F54" s="70"/>
      <c r="G54" s="68"/>
      <c r="H54" s="15"/>
    </row>
    <row r="55" spans="1:10">
      <c r="C55" s="67"/>
      <c r="D55" s="69"/>
      <c r="F55" s="70"/>
      <c r="G55" s="68"/>
      <c r="H55" s="15"/>
    </row>
    <row r="56" spans="1:10">
      <c r="C56" s="67"/>
      <c r="D56" s="17"/>
      <c r="F56" s="70"/>
      <c r="G56" s="68"/>
      <c r="H56" s="15"/>
    </row>
    <row r="57" spans="1:10">
      <c r="C57" s="67"/>
      <c r="D57" s="71"/>
      <c r="F57" s="70"/>
      <c r="G57" s="68"/>
      <c r="H57" s="15"/>
    </row>
    <row r="58" spans="1:10">
      <c r="C58" s="67"/>
      <c r="D58" s="72"/>
      <c r="F58" s="70"/>
      <c r="G58" s="68"/>
      <c r="H58" s="15"/>
      <c r="I58" s="17"/>
    </row>
    <row r="59" spans="1:10">
      <c r="D59" s="71"/>
      <c r="F59" s="73"/>
      <c r="G59" s="68"/>
      <c r="H59" s="18"/>
    </row>
    <row r="60" spans="1:10">
      <c r="D60" s="74"/>
      <c r="E60" s="74"/>
      <c r="F60" s="75"/>
      <c r="H60" s="14"/>
    </row>
    <row r="61" spans="1:10">
      <c r="D61" s="74"/>
      <c r="E61" s="74"/>
      <c r="F61" s="75"/>
      <c r="H61" s="14"/>
    </row>
    <row r="68" spans="8:8">
      <c r="H68" s="19">
        <v>626550</v>
      </c>
    </row>
  </sheetData>
  <autoFilter ref="A10:I49" xr:uid="{00000000-0009-0000-0000-000003000000}"/>
  <mergeCells count="3">
    <mergeCell ref="A7:J8"/>
    <mergeCell ref="D1:J6"/>
    <mergeCell ref="A1:C6"/>
  </mergeCells>
  <pageMargins left="0.23622047244094491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C0EB-655A-42C9-A286-73D217C5760C}">
  <sheetPr>
    <tabColor rgb="FFFFFF00"/>
  </sheetPr>
  <dimension ref="A1:H283"/>
  <sheetViews>
    <sheetView workbookViewId="0">
      <selection activeCell="I11" sqref="I11"/>
    </sheetView>
  </sheetViews>
  <sheetFormatPr baseColWidth="10" defaultColWidth="12.85546875" defaultRowHeight="15"/>
  <cols>
    <col min="1" max="1" width="6.140625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7.85546875" style="16" customWidth="1"/>
  </cols>
  <sheetData>
    <row r="1" spans="1:8" s="27" customFormat="1">
      <c r="A1" s="121"/>
      <c r="B1" s="121"/>
      <c r="C1" s="121"/>
      <c r="D1" s="118" t="s">
        <v>1847</v>
      </c>
      <c r="E1" s="118"/>
      <c r="F1" s="118"/>
      <c r="G1" s="118"/>
      <c r="H1" s="118"/>
    </row>
    <row r="2" spans="1:8" s="27" customFormat="1" ht="24" customHeight="1">
      <c r="A2" s="121"/>
      <c r="B2" s="121"/>
      <c r="C2" s="121"/>
      <c r="D2" s="118"/>
      <c r="E2" s="118"/>
      <c r="F2" s="118"/>
      <c r="G2" s="118"/>
      <c r="H2" s="118"/>
    </row>
    <row r="3" spans="1:8" s="27" customFormat="1" ht="26.25" customHeight="1">
      <c r="A3" s="121"/>
      <c r="B3" s="121"/>
      <c r="C3" s="121"/>
      <c r="D3" s="118"/>
      <c r="E3" s="118"/>
      <c r="F3" s="118"/>
      <c r="G3" s="118"/>
      <c r="H3" s="118"/>
    </row>
    <row r="4" spans="1:8" s="27" customFormat="1" ht="27" customHeight="1">
      <c r="A4" s="121"/>
      <c r="B4" s="121"/>
      <c r="C4" s="121"/>
      <c r="D4" s="118"/>
      <c r="E4" s="118"/>
      <c r="F4" s="118"/>
      <c r="G4" s="118"/>
      <c r="H4" s="118"/>
    </row>
    <row r="5" spans="1:8" s="27" customFormat="1" ht="25.5" customHeight="1">
      <c r="A5" s="121"/>
      <c r="B5" s="121"/>
      <c r="C5" s="121"/>
      <c r="D5" s="118"/>
      <c r="E5" s="118"/>
      <c r="F5" s="118"/>
      <c r="G5" s="118"/>
      <c r="H5" s="118"/>
    </row>
    <row r="6" spans="1:8" s="27" customFormat="1" ht="26.25" customHeight="1">
      <c r="A6" s="121"/>
      <c r="B6" s="121"/>
      <c r="C6" s="121"/>
      <c r="D6" s="118"/>
      <c r="E6" s="118"/>
      <c r="F6" s="118"/>
      <c r="G6" s="118"/>
      <c r="H6" s="118"/>
    </row>
    <row r="7" spans="1:8" s="27" customFormat="1" ht="15" customHeight="1">
      <c r="A7" s="122"/>
      <c r="B7" s="122"/>
      <c r="C7" s="122"/>
      <c r="D7" s="119"/>
      <c r="E7" s="119"/>
      <c r="F7" s="119"/>
      <c r="G7" s="119"/>
      <c r="H7" s="119"/>
    </row>
    <row r="8" spans="1:8" s="32" customFormat="1" ht="37.5" customHeight="1">
      <c r="A8" s="120" t="s">
        <v>905</v>
      </c>
      <c r="B8" s="120" t="s">
        <v>2</v>
      </c>
      <c r="C8" s="120" t="s">
        <v>3</v>
      </c>
      <c r="D8" s="120" t="s">
        <v>904</v>
      </c>
      <c r="E8" s="120" t="s">
        <v>903</v>
      </c>
      <c r="F8" s="120" t="s">
        <v>902</v>
      </c>
      <c r="G8" s="120" t="s">
        <v>14</v>
      </c>
      <c r="H8" s="153" t="s">
        <v>1853</v>
      </c>
    </row>
    <row r="9" spans="1:8" s="27" customFormat="1" ht="38.25" customHeight="1">
      <c r="A9" s="50">
        <v>1</v>
      </c>
      <c r="B9" s="50" t="s">
        <v>481</v>
      </c>
      <c r="C9" s="50" t="s">
        <v>901</v>
      </c>
      <c r="D9" s="49" t="s">
        <v>574</v>
      </c>
      <c r="E9" s="51">
        <v>13000</v>
      </c>
      <c r="F9" s="52" t="s">
        <v>536</v>
      </c>
      <c r="G9" s="58" t="s">
        <v>799</v>
      </c>
      <c r="H9" s="154"/>
    </row>
    <row r="10" spans="1:8" s="27" customFormat="1" ht="38.25" customHeight="1">
      <c r="A10" s="50">
        <f t="shared" ref="A10:A73" si="0">A9+1</f>
        <v>2</v>
      </c>
      <c r="B10" s="50" t="s">
        <v>481</v>
      </c>
      <c r="C10" s="50" t="s">
        <v>900</v>
      </c>
      <c r="D10" s="49" t="s">
        <v>899</v>
      </c>
      <c r="E10" s="51">
        <v>26400</v>
      </c>
      <c r="F10" s="52" t="s">
        <v>898</v>
      </c>
      <c r="G10" s="58" t="s">
        <v>799</v>
      </c>
      <c r="H10" s="154"/>
    </row>
    <row r="11" spans="1:8" s="27" customFormat="1" ht="38.25" customHeight="1">
      <c r="A11" s="50">
        <f t="shared" si="0"/>
        <v>3</v>
      </c>
      <c r="B11" s="50" t="s">
        <v>481</v>
      </c>
      <c r="C11" s="50" t="s">
        <v>897</v>
      </c>
      <c r="D11" s="49" t="s">
        <v>748</v>
      </c>
      <c r="E11" s="51">
        <v>8000</v>
      </c>
      <c r="F11" s="52" t="s">
        <v>536</v>
      </c>
      <c r="G11" s="58" t="s">
        <v>799</v>
      </c>
      <c r="H11" s="154"/>
    </row>
    <row r="12" spans="1:8" s="27" customFormat="1" ht="38.25" customHeight="1">
      <c r="A12" s="50">
        <f t="shared" si="0"/>
        <v>4</v>
      </c>
      <c r="B12" s="50" t="s">
        <v>481</v>
      </c>
      <c r="C12" s="53" t="s">
        <v>896</v>
      </c>
      <c r="D12" s="49" t="s">
        <v>512</v>
      </c>
      <c r="E12" s="51">
        <v>8000</v>
      </c>
      <c r="F12" s="52" t="s">
        <v>536</v>
      </c>
      <c r="G12" s="58" t="s">
        <v>842</v>
      </c>
      <c r="H12" s="154"/>
    </row>
    <row r="13" spans="1:8" s="27" customFormat="1" ht="38.25" customHeight="1">
      <c r="A13" s="50">
        <f t="shared" si="0"/>
        <v>5</v>
      </c>
      <c r="B13" s="50" t="s">
        <v>481</v>
      </c>
      <c r="C13" s="53" t="s">
        <v>895</v>
      </c>
      <c r="D13" s="49" t="s">
        <v>823</v>
      </c>
      <c r="E13" s="54">
        <v>10000</v>
      </c>
      <c r="F13" s="52" t="s">
        <v>536</v>
      </c>
      <c r="G13" s="58" t="s">
        <v>799</v>
      </c>
      <c r="H13" s="154"/>
    </row>
    <row r="14" spans="1:8" s="27" customFormat="1" ht="38.25" customHeight="1">
      <c r="A14" s="50">
        <f t="shared" si="0"/>
        <v>6</v>
      </c>
      <c r="B14" s="50" t="s">
        <v>481</v>
      </c>
      <c r="C14" s="53" t="s">
        <v>894</v>
      </c>
      <c r="D14" s="49" t="s">
        <v>891</v>
      </c>
      <c r="E14" s="54">
        <v>7000</v>
      </c>
      <c r="F14" s="52" t="s">
        <v>536</v>
      </c>
      <c r="G14" s="58" t="s">
        <v>799</v>
      </c>
      <c r="H14" s="154"/>
    </row>
    <row r="15" spans="1:8" s="27" customFormat="1" ht="38.25" customHeight="1">
      <c r="A15" s="50">
        <f t="shared" si="0"/>
        <v>7</v>
      </c>
      <c r="B15" s="50" t="s">
        <v>481</v>
      </c>
      <c r="C15" s="53" t="s">
        <v>893</v>
      </c>
      <c r="D15" s="49" t="s">
        <v>891</v>
      </c>
      <c r="E15" s="55">
        <v>7000</v>
      </c>
      <c r="F15" s="52" t="s">
        <v>536</v>
      </c>
      <c r="G15" s="58" t="s">
        <v>799</v>
      </c>
      <c r="H15" s="154"/>
    </row>
    <row r="16" spans="1:8" s="27" customFormat="1" ht="38.25" customHeight="1">
      <c r="A16" s="50">
        <f t="shared" si="0"/>
        <v>8</v>
      </c>
      <c r="B16" s="50" t="s">
        <v>481</v>
      </c>
      <c r="C16" s="50" t="s">
        <v>892</v>
      </c>
      <c r="D16" s="49" t="s">
        <v>891</v>
      </c>
      <c r="E16" s="51">
        <v>9000</v>
      </c>
      <c r="F16" s="52" t="s">
        <v>731</v>
      </c>
      <c r="G16" s="58" t="s">
        <v>799</v>
      </c>
      <c r="H16" s="154"/>
    </row>
    <row r="17" spans="1:8" s="27" customFormat="1" ht="38.25" customHeight="1">
      <c r="A17" s="50">
        <f t="shared" si="0"/>
        <v>9</v>
      </c>
      <c r="B17" s="50" t="s">
        <v>481</v>
      </c>
      <c r="C17" s="53" t="s">
        <v>890</v>
      </c>
      <c r="D17" s="49" t="s">
        <v>889</v>
      </c>
      <c r="E17" s="54">
        <v>8000</v>
      </c>
      <c r="F17" s="52" t="s">
        <v>536</v>
      </c>
      <c r="G17" s="58" t="s">
        <v>842</v>
      </c>
      <c r="H17" s="154"/>
    </row>
    <row r="18" spans="1:8" s="27" customFormat="1" ht="38.25" customHeight="1">
      <c r="A18" s="50">
        <f t="shared" si="0"/>
        <v>10</v>
      </c>
      <c r="B18" s="50" t="s">
        <v>481</v>
      </c>
      <c r="C18" s="53" t="s">
        <v>888</v>
      </c>
      <c r="D18" s="49" t="s">
        <v>887</v>
      </c>
      <c r="E18" s="51">
        <v>9000</v>
      </c>
      <c r="F18" s="52" t="s">
        <v>536</v>
      </c>
      <c r="G18" s="58" t="s">
        <v>842</v>
      </c>
      <c r="H18" s="154"/>
    </row>
    <row r="19" spans="1:8" s="27" customFormat="1" ht="38.25" customHeight="1">
      <c r="A19" s="50">
        <f t="shared" si="0"/>
        <v>11</v>
      </c>
      <c r="B19" s="50" t="s">
        <v>481</v>
      </c>
      <c r="C19" s="53" t="s">
        <v>886</v>
      </c>
      <c r="D19" s="49" t="s">
        <v>885</v>
      </c>
      <c r="E19" s="51">
        <v>10000</v>
      </c>
      <c r="F19" s="52" t="s">
        <v>536</v>
      </c>
      <c r="G19" s="58" t="s">
        <v>842</v>
      </c>
      <c r="H19" s="154"/>
    </row>
    <row r="20" spans="1:8" s="27" customFormat="1" ht="38.25" customHeight="1">
      <c r="A20" s="50">
        <f t="shared" si="0"/>
        <v>12</v>
      </c>
      <c r="B20" s="50" t="s">
        <v>481</v>
      </c>
      <c r="C20" s="53" t="s">
        <v>884</v>
      </c>
      <c r="D20" s="49" t="s">
        <v>519</v>
      </c>
      <c r="E20" s="51">
        <v>10000</v>
      </c>
      <c r="F20" s="52" t="s">
        <v>536</v>
      </c>
      <c r="G20" s="58" t="s">
        <v>842</v>
      </c>
      <c r="H20" s="154"/>
    </row>
    <row r="21" spans="1:8" s="27" customFormat="1" ht="38.25" customHeight="1">
      <c r="A21" s="50">
        <f t="shared" si="0"/>
        <v>13</v>
      </c>
      <c r="B21" s="50" t="s">
        <v>481</v>
      </c>
      <c r="C21" s="53" t="s">
        <v>883</v>
      </c>
      <c r="D21" s="49" t="s">
        <v>540</v>
      </c>
      <c r="E21" s="51">
        <v>10000</v>
      </c>
      <c r="F21" s="52" t="s">
        <v>536</v>
      </c>
      <c r="G21" s="58" t="s">
        <v>842</v>
      </c>
      <c r="H21" s="154"/>
    </row>
    <row r="22" spans="1:8" s="27" customFormat="1" ht="38.25" customHeight="1">
      <c r="A22" s="50">
        <f t="shared" si="0"/>
        <v>14</v>
      </c>
      <c r="B22" s="50" t="s">
        <v>481</v>
      </c>
      <c r="C22" s="53" t="s">
        <v>882</v>
      </c>
      <c r="D22" s="49" t="s">
        <v>574</v>
      </c>
      <c r="E22" s="51">
        <v>7000</v>
      </c>
      <c r="F22" s="52" t="s">
        <v>536</v>
      </c>
      <c r="G22" s="58" t="s">
        <v>842</v>
      </c>
      <c r="H22" s="154"/>
    </row>
    <row r="23" spans="1:8" s="27" customFormat="1" ht="38.25" customHeight="1">
      <c r="A23" s="50">
        <f t="shared" si="0"/>
        <v>15</v>
      </c>
      <c r="B23" s="50" t="s">
        <v>481</v>
      </c>
      <c r="C23" s="53" t="s">
        <v>881</v>
      </c>
      <c r="D23" s="49" t="s">
        <v>880</v>
      </c>
      <c r="E23" s="51">
        <v>10000</v>
      </c>
      <c r="F23" s="52" t="s">
        <v>536</v>
      </c>
      <c r="G23" s="58" t="s">
        <v>842</v>
      </c>
      <c r="H23" s="154"/>
    </row>
    <row r="24" spans="1:8" s="27" customFormat="1" ht="38.25" customHeight="1">
      <c r="A24" s="50">
        <f t="shared" si="0"/>
        <v>16</v>
      </c>
      <c r="B24" s="50" t="s">
        <v>481</v>
      </c>
      <c r="C24" s="50" t="s">
        <v>879</v>
      </c>
      <c r="D24" s="49" t="s">
        <v>797</v>
      </c>
      <c r="E24" s="54">
        <v>8000</v>
      </c>
      <c r="F24" s="52" t="s">
        <v>536</v>
      </c>
      <c r="G24" s="58" t="s">
        <v>842</v>
      </c>
      <c r="H24" s="154"/>
    </row>
    <row r="25" spans="1:8" s="27" customFormat="1" ht="38.25" customHeight="1">
      <c r="A25" s="50">
        <f t="shared" si="0"/>
        <v>17</v>
      </c>
      <c r="B25" s="50" t="s">
        <v>481</v>
      </c>
      <c r="C25" s="53" t="s">
        <v>878</v>
      </c>
      <c r="D25" s="49" t="s">
        <v>800</v>
      </c>
      <c r="E25" s="51">
        <v>10000</v>
      </c>
      <c r="F25" s="52" t="s">
        <v>536</v>
      </c>
      <c r="G25" s="58" t="s">
        <v>799</v>
      </c>
      <c r="H25" s="154"/>
    </row>
    <row r="26" spans="1:8" s="27" customFormat="1" ht="38.25" customHeight="1">
      <c r="A26" s="50">
        <f t="shared" si="0"/>
        <v>18</v>
      </c>
      <c r="B26" s="50" t="s">
        <v>481</v>
      </c>
      <c r="C26" s="53" t="s">
        <v>877</v>
      </c>
      <c r="D26" s="49" t="s">
        <v>543</v>
      </c>
      <c r="E26" s="54">
        <v>10000</v>
      </c>
      <c r="F26" s="52" t="s">
        <v>536</v>
      </c>
      <c r="G26" s="58" t="s">
        <v>799</v>
      </c>
      <c r="H26" s="154">
        <v>1346</v>
      </c>
    </row>
    <row r="27" spans="1:8" s="27" customFormat="1" ht="38.25" customHeight="1">
      <c r="A27" s="50">
        <f t="shared" si="0"/>
        <v>19</v>
      </c>
      <c r="B27" s="50" t="s">
        <v>481</v>
      </c>
      <c r="C27" s="53" t="s">
        <v>876</v>
      </c>
      <c r="D27" s="49" t="s">
        <v>519</v>
      </c>
      <c r="E27" s="51">
        <v>10000</v>
      </c>
      <c r="F27" s="52" t="s">
        <v>536</v>
      </c>
      <c r="G27" s="58" t="s">
        <v>799</v>
      </c>
      <c r="H27" s="154"/>
    </row>
    <row r="28" spans="1:8" s="27" customFormat="1" ht="38.25" customHeight="1">
      <c r="A28" s="50">
        <f t="shared" si="0"/>
        <v>20</v>
      </c>
      <c r="B28" s="50" t="s">
        <v>481</v>
      </c>
      <c r="C28" s="53" t="s">
        <v>875</v>
      </c>
      <c r="D28" s="49" t="s">
        <v>512</v>
      </c>
      <c r="E28" s="51">
        <v>6500</v>
      </c>
      <c r="F28" s="52" t="s">
        <v>514</v>
      </c>
      <c r="G28" s="58" t="s">
        <v>799</v>
      </c>
      <c r="H28" s="154"/>
    </row>
    <row r="29" spans="1:8" s="27" customFormat="1" ht="38.25" customHeight="1">
      <c r="A29" s="50">
        <f t="shared" si="0"/>
        <v>21</v>
      </c>
      <c r="B29" s="50" t="s">
        <v>481</v>
      </c>
      <c r="C29" s="53" t="s">
        <v>874</v>
      </c>
      <c r="D29" s="49" t="s">
        <v>873</v>
      </c>
      <c r="E29" s="54">
        <v>12000</v>
      </c>
      <c r="F29" s="52" t="s">
        <v>536</v>
      </c>
      <c r="G29" s="58" t="s">
        <v>799</v>
      </c>
      <c r="H29" s="154"/>
    </row>
    <row r="30" spans="1:8" s="27" customFormat="1" ht="38.25" customHeight="1">
      <c r="A30" s="50">
        <f t="shared" si="0"/>
        <v>22</v>
      </c>
      <c r="B30" s="50" t="s">
        <v>481</v>
      </c>
      <c r="C30" s="53" t="s">
        <v>872</v>
      </c>
      <c r="D30" s="49" t="s">
        <v>797</v>
      </c>
      <c r="E30" s="51">
        <v>8000</v>
      </c>
      <c r="F30" s="52" t="s">
        <v>536</v>
      </c>
      <c r="G30" s="58" t="s">
        <v>842</v>
      </c>
      <c r="H30" s="154"/>
    </row>
    <row r="31" spans="1:8" s="27" customFormat="1" ht="38.25" customHeight="1">
      <c r="A31" s="50">
        <f t="shared" si="0"/>
        <v>23</v>
      </c>
      <c r="B31" s="50" t="s">
        <v>481</v>
      </c>
      <c r="C31" s="53" t="s">
        <v>871</v>
      </c>
      <c r="D31" s="49" t="s">
        <v>737</v>
      </c>
      <c r="E31" s="54">
        <v>9000</v>
      </c>
      <c r="F31" s="52" t="s">
        <v>536</v>
      </c>
      <c r="G31" s="58" t="s">
        <v>799</v>
      </c>
      <c r="H31" s="154"/>
    </row>
    <row r="32" spans="1:8" s="27" customFormat="1" ht="38.25" customHeight="1">
      <c r="A32" s="50">
        <f t="shared" si="0"/>
        <v>24</v>
      </c>
      <c r="B32" s="50" t="s">
        <v>481</v>
      </c>
      <c r="C32" s="53" t="s">
        <v>870</v>
      </c>
      <c r="D32" s="49" t="s">
        <v>549</v>
      </c>
      <c r="E32" s="54">
        <v>10000</v>
      </c>
      <c r="F32" s="52" t="s">
        <v>536</v>
      </c>
      <c r="G32" s="58" t="s">
        <v>799</v>
      </c>
      <c r="H32" s="154"/>
    </row>
    <row r="33" spans="1:8" s="27" customFormat="1" ht="38.25" customHeight="1">
      <c r="A33" s="50">
        <f t="shared" si="0"/>
        <v>25</v>
      </c>
      <c r="B33" s="50" t="s">
        <v>481</v>
      </c>
      <c r="C33" s="53" t="s">
        <v>869</v>
      </c>
      <c r="D33" s="49" t="s">
        <v>543</v>
      </c>
      <c r="E33" s="54">
        <v>9000</v>
      </c>
      <c r="F33" s="52" t="s">
        <v>536</v>
      </c>
      <c r="G33" s="58" t="s">
        <v>799</v>
      </c>
      <c r="H33" s="154"/>
    </row>
    <row r="34" spans="1:8" s="27" customFormat="1" ht="38.25" customHeight="1">
      <c r="A34" s="50">
        <f t="shared" si="0"/>
        <v>26</v>
      </c>
      <c r="B34" s="50" t="s">
        <v>481</v>
      </c>
      <c r="C34" s="53" t="s">
        <v>868</v>
      </c>
      <c r="D34" s="49" t="s">
        <v>867</v>
      </c>
      <c r="E34" s="51">
        <v>10000</v>
      </c>
      <c r="F34" s="52" t="s">
        <v>536</v>
      </c>
      <c r="G34" s="58" t="s">
        <v>799</v>
      </c>
      <c r="H34" s="154"/>
    </row>
    <row r="35" spans="1:8" s="27" customFormat="1" ht="38.25" customHeight="1">
      <c r="A35" s="50">
        <f t="shared" si="0"/>
        <v>27</v>
      </c>
      <c r="B35" s="50" t="s">
        <v>481</v>
      </c>
      <c r="C35" s="53" t="s">
        <v>866</v>
      </c>
      <c r="D35" s="49" t="s">
        <v>574</v>
      </c>
      <c r="E35" s="55">
        <v>8000</v>
      </c>
      <c r="F35" s="52" t="s">
        <v>536</v>
      </c>
      <c r="G35" s="58" t="s">
        <v>799</v>
      </c>
      <c r="H35" s="154"/>
    </row>
    <row r="36" spans="1:8" s="27" customFormat="1" ht="38.25" customHeight="1">
      <c r="A36" s="50">
        <f t="shared" si="0"/>
        <v>28</v>
      </c>
      <c r="B36" s="50" t="s">
        <v>481</v>
      </c>
      <c r="C36" s="53" t="s">
        <v>865</v>
      </c>
      <c r="D36" s="49" t="s">
        <v>854</v>
      </c>
      <c r="E36" s="54">
        <v>10000</v>
      </c>
      <c r="F36" s="52" t="s">
        <v>536</v>
      </c>
      <c r="G36" s="58" t="s">
        <v>799</v>
      </c>
      <c r="H36" s="154"/>
    </row>
    <row r="37" spans="1:8" s="27" customFormat="1" ht="38.25" customHeight="1">
      <c r="A37" s="50">
        <f t="shared" si="0"/>
        <v>29</v>
      </c>
      <c r="B37" s="50" t="s">
        <v>481</v>
      </c>
      <c r="C37" s="53" t="s">
        <v>864</v>
      </c>
      <c r="D37" s="49" t="s">
        <v>551</v>
      </c>
      <c r="E37" s="54">
        <v>8000</v>
      </c>
      <c r="F37" s="52" t="s">
        <v>536</v>
      </c>
      <c r="G37" s="58" t="s">
        <v>799</v>
      </c>
      <c r="H37" s="154"/>
    </row>
    <row r="38" spans="1:8" s="27" customFormat="1" ht="38.25" customHeight="1">
      <c r="A38" s="50">
        <f t="shared" si="0"/>
        <v>30</v>
      </c>
      <c r="B38" s="50" t="s">
        <v>481</v>
      </c>
      <c r="C38" s="53" t="s">
        <v>863</v>
      </c>
      <c r="D38" s="49" t="s">
        <v>807</v>
      </c>
      <c r="E38" s="55">
        <v>8000</v>
      </c>
      <c r="F38" s="52" t="s">
        <v>784</v>
      </c>
      <c r="G38" s="58" t="s">
        <v>799</v>
      </c>
      <c r="H38" s="154"/>
    </row>
    <row r="39" spans="1:8" s="27" customFormat="1" ht="38.25" customHeight="1">
      <c r="A39" s="50">
        <f t="shared" si="0"/>
        <v>31</v>
      </c>
      <c r="B39" s="50" t="s">
        <v>481</v>
      </c>
      <c r="C39" s="123" t="s">
        <v>862</v>
      </c>
      <c r="D39" s="49" t="s">
        <v>861</v>
      </c>
      <c r="E39" s="54">
        <v>12000</v>
      </c>
      <c r="F39" s="52" t="s">
        <v>860</v>
      </c>
      <c r="G39" s="58" t="s">
        <v>799</v>
      </c>
      <c r="H39" s="154"/>
    </row>
    <row r="40" spans="1:8" s="27" customFormat="1" ht="38.25" customHeight="1">
      <c r="A40" s="50">
        <f t="shared" si="0"/>
        <v>32</v>
      </c>
      <c r="B40" s="50" t="s">
        <v>481</v>
      </c>
      <c r="C40" s="123" t="s">
        <v>859</v>
      </c>
      <c r="D40" s="49" t="s">
        <v>858</v>
      </c>
      <c r="E40" s="51">
        <v>15000</v>
      </c>
      <c r="F40" s="52" t="s">
        <v>857</v>
      </c>
      <c r="G40" s="58" t="s">
        <v>842</v>
      </c>
      <c r="H40" s="154"/>
    </row>
    <row r="41" spans="1:8" s="27" customFormat="1" ht="38.25" customHeight="1">
      <c r="A41" s="50">
        <f t="shared" si="0"/>
        <v>33</v>
      </c>
      <c r="B41" s="50" t="s">
        <v>481</v>
      </c>
      <c r="C41" s="123" t="s">
        <v>856</v>
      </c>
      <c r="D41" s="49" t="s">
        <v>574</v>
      </c>
      <c r="E41" s="55">
        <v>5000</v>
      </c>
      <c r="F41" s="52" t="s">
        <v>853</v>
      </c>
      <c r="G41" s="58" t="s">
        <v>842</v>
      </c>
      <c r="H41" s="154"/>
    </row>
    <row r="42" spans="1:8" s="27" customFormat="1" ht="38.25" customHeight="1">
      <c r="A42" s="50">
        <f t="shared" si="0"/>
        <v>34</v>
      </c>
      <c r="B42" s="50" t="s">
        <v>481</v>
      </c>
      <c r="C42" s="123" t="s">
        <v>855</v>
      </c>
      <c r="D42" s="49" t="s">
        <v>854</v>
      </c>
      <c r="E42" s="55">
        <v>10000</v>
      </c>
      <c r="F42" s="52" t="s">
        <v>853</v>
      </c>
      <c r="G42" s="58" t="s">
        <v>799</v>
      </c>
      <c r="H42" s="154"/>
    </row>
    <row r="43" spans="1:8" s="27" customFormat="1" ht="38.25" customHeight="1">
      <c r="A43" s="50">
        <f t="shared" si="0"/>
        <v>35</v>
      </c>
      <c r="B43" s="50" t="s">
        <v>481</v>
      </c>
      <c r="C43" s="123" t="s">
        <v>852</v>
      </c>
      <c r="D43" s="49" t="s">
        <v>851</v>
      </c>
      <c r="E43" s="51">
        <v>12500</v>
      </c>
      <c r="F43" s="52" t="s">
        <v>688</v>
      </c>
      <c r="G43" s="58" t="s">
        <v>842</v>
      </c>
      <c r="H43" s="154"/>
    </row>
    <row r="44" spans="1:8" s="27" customFormat="1" ht="38.25" customHeight="1">
      <c r="A44" s="50">
        <f t="shared" si="0"/>
        <v>36</v>
      </c>
      <c r="B44" s="50" t="s">
        <v>481</v>
      </c>
      <c r="C44" s="53" t="s">
        <v>850</v>
      </c>
      <c r="D44" s="49" t="s">
        <v>549</v>
      </c>
      <c r="E44" s="55">
        <f>10000+6000+4000</f>
        <v>20000</v>
      </c>
      <c r="F44" s="52" t="s">
        <v>484</v>
      </c>
      <c r="G44" s="52" t="s">
        <v>503</v>
      </c>
      <c r="H44" s="154"/>
    </row>
    <row r="45" spans="1:8" s="27" customFormat="1" ht="38.25" customHeight="1">
      <c r="A45" s="50">
        <f t="shared" si="0"/>
        <v>37</v>
      </c>
      <c r="B45" s="50" t="s">
        <v>481</v>
      </c>
      <c r="C45" s="53" t="s">
        <v>849</v>
      </c>
      <c r="D45" s="49" t="s">
        <v>495</v>
      </c>
      <c r="E45" s="51">
        <f>10000+7096.77</f>
        <v>17096.77</v>
      </c>
      <c r="F45" s="52" t="s">
        <v>681</v>
      </c>
      <c r="G45" s="52" t="s">
        <v>848</v>
      </c>
      <c r="H45" s="154">
        <v>1680</v>
      </c>
    </row>
    <row r="46" spans="1:8" s="27" customFormat="1" ht="38.25" customHeight="1">
      <c r="A46" s="50">
        <f t="shared" si="0"/>
        <v>38</v>
      </c>
      <c r="B46" s="50" t="s">
        <v>481</v>
      </c>
      <c r="C46" s="53" t="s">
        <v>847</v>
      </c>
      <c r="D46" s="49" t="s">
        <v>823</v>
      </c>
      <c r="E46" s="51">
        <f>10000+6000+4000</f>
        <v>20000</v>
      </c>
      <c r="F46" s="52" t="s">
        <v>484</v>
      </c>
      <c r="G46" s="52" t="s">
        <v>503</v>
      </c>
      <c r="H46" s="154"/>
    </row>
    <row r="47" spans="1:8" s="27" customFormat="1" ht="38.25" customHeight="1">
      <c r="A47" s="50">
        <f t="shared" si="0"/>
        <v>39</v>
      </c>
      <c r="B47" s="50" t="s">
        <v>481</v>
      </c>
      <c r="C47" s="53" t="s">
        <v>846</v>
      </c>
      <c r="D47" s="49" t="s">
        <v>845</v>
      </c>
      <c r="E47" s="51">
        <f>8000+8000</f>
        <v>16000</v>
      </c>
      <c r="F47" s="52" t="s">
        <v>844</v>
      </c>
      <c r="G47" s="52" t="s">
        <v>489</v>
      </c>
      <c r="H47" s="154"/>
    </row>
    <row r="48" spans="1:8" s="27" customFormat="1" ht="38.25" customHeight="1">
      <c r="A48" s="50">
        <f t="shared" si="0"/>
        <v>40</v>
      </c>
      <c r="B48" s="50" t="s">
        <v>481</v>
      </c>
      <c r="C48" s="53" t="s">
        <v>843</v>
      </c>
      <c r="D48" s="49" t="s">
        <v>574</v>
      </c>
      <c r="E48" s="51">
        <v>6500</v>
      </c>
      <c r="F48" s="52" t="s">
        <v>490</v>
      </c>
      <c r="G48" s="58" t="s">
        <v>842</v>
      </c>
      <c r="H48" s="154"/>
    </row>
    <row r="49" spans="1:8" s="27" customFormat="1" ht="38.25" customHeight="1">
      <c r="A49" s="50">
        <f t="shared" si="0"/>
        <v>41</v>
      </c>
      <c r="B49" s="50" t="s">
        <v>481</v>
      </c>
      <c r="C49" s="53" t="s">
        <v>841</v>
      </c>
      <c r="D49" s="49" t="s">
        <v>840</v>
      </c>
      <c r="E49" s="55">
        <f>10000+6000+4000</f>
        <v>20000</v>
      </c>
      <c r="F49" s="52" t="s">
        <v>484</v>
      </c>
      <c r="G49" s="52" t="s">
        <v>503</v>
      </c>
      <c r="H49" s="154"/>
    </row>
    <row r="50" spans="1:8" s="27" customFormat="1" ht="38.25" customHeight="1">
      <c r="A50" s="50">
        <f t="shared" si="0"/>
        <v>42</v>
      </c>
      <c r="B50" s="50" t="s">
        <v>481</v>
      </c>
      <c r="C50" s="53" t="s">
        <v>839</v>
      </c>
      <c r="D50" s="49" t="s">
        <v>800</v>
      </c>
      <c r="E50" s="51">
        <v>10000</v>
      </c>
      <c r="F50" s="52" t="s">
        <v>809</v>
      </c>
      <c r="G50" s="58" t="s">
        <v>799</v>
      </c>
      <c r="H50" s="154"/>
    </row>
    <row r="51" spans="1:8" s="27" customFormat="1" ht="38.25" customHeight="1">
      <c r="A51" s="50">
        <f t="shared" si="0"/>
        <v>43</v>
      </c>
      <c r="B51" s="50" t="s">
        <v>481</v>
      </c>
      <c r="C51" s="53" t="s">
        <v>838</v>
      </c>
      <c r="D51" s="49" t="s">
        <v>576</v>
      </c>
      <c r="E51" s="51">
        <f>8000+8000</f>
        <v>16000</v>
      </c>
      <c r="F51" s="52" t="s">
        <v>837</v>
      </c>
      <c r="G51" s="52" t="s">
        <v>503</v>
      </c>
      <c r="H51" s="154"/>
    </row>
    <row r="52" spans="1:8" s="27" customFormat="1" ht="38.25" customHeight="1">
      <c r="A52" s="50">
        <f t="shared" si="0"/>
        <v>44</v>
      </c>
      <c r="B52" s="50" t="s">
        <v>481</v>
      </c>
      <c r="C52" s="53" t="s">
        <v>836</v>
      </c>
      <c r="D52" s="49" t="s">
        <v>574</v>
      </c>
      <c r="E52" s="51">
        <v>6500</v>
      </c>
      <c r="F52" s="52" t="s">
        <v>490</v>
      </c>
      <c r="G52" s="58" t="s">
        <v>799</v>
      </c>
      <c r="H52" s="154"/>
    </row>
    <row r="53" spans="1:8" s="27" customFormat="1" ht="38.25" customHeight="1">
      <c r="A53" s="50">
        <f t="shared" si="0"/>
        <v>45</v>
      </c>
      <c r="B53" s="50" t="s">
        <v>481</v>
      </c>
      <c r="C53" s="53" t="s">
        <v>835</v>
      </c>
      <c r="D53" s="49" t="s">
        <v>834</v>
      </c>
      <c r="E53" s="51">
        <f>8000+3900</f>
        <v>11900</v>
      </c>
      <c r="F53" s="52" t="s">
        <v>484</v>
      </c>
      <c r="G53" s="52" t="s">
        <v>833</v>
      </c>
      <c r="H53" s="154"/>
    </row>
    <row r="54" spans="1:8" s="27" customFormat="1" ht="38.25" customHeight="1">
      <c r="A54" s="50">
        <f t="shared" si="0"/>
        <v>46</v>
      </c>
      <c r="B54" s="50" t="s">
        <v>481</v>
      </c>
      <c r="C54" s="53" t="s">
        <v>832</v>
      </c>
      <c r="D54" s="49" t="s">
        <v>823</v>
      </c>
      <c r="E54" s="51">
        <f>10000+6000</f>
        <v>16000</v>
      </c>
      <c r="F54" s="52" t="s">
        <v>484</v>
      </c>
      <c r="G54" s="52" t="s">
        <v>615</v>
      </c>
      <c r="H54" s="154"/>
    </row>
    <row r="55" spans="1:8" s="27" customFormat="1" ht="38.25" customHeight="1">
      <c r="A55" s="50">
        <f t="shared" si="0"/>
        <v>47</v>
      </c>
      <c r="B55" s="50" t="s">
        <v>481</v>
      </c>
      <c r="C55" s="53" t="s">
        <v>831</v>
      </c>
      <c r="D55" s="49" t="s">
        <v>830</v>
      </c>
      <c r="E55" s="51">
        <f>7000+7000</f>
        <v>14000</v>
      </c>
      <c r="F55" s="52" t="s">
        <v>504</v>
      </c>
      <c r="G55" s="52" t="s">
        <v>503</v>
      </c>
      <c r="H55" s="154"/>
    </row>
    <row r="56" spans="1:8" s="27" customFormat="1" ht="38.25" customHeight="1">
      <c r="A56" s="50">
        <f t="shared" si="0"/>
        <v>48</v>
      </c>
      <c r="B56" s="50" t="s">
        <v>481</v>
      </c>
      <c r="C56" s="53" t="s">
        <v>829</v>
      </c>
      <c r="D56" s="49" t="s">
        <v>517</v>
      </c>
      <c r="E56" s="51">
        <f>7000+7000</f>
        <v>14000</v>
      </c>
      <c r="F56" s="52" t="s">
        <v>504</v>
      </c>
      <c r="G56" s="52" t="s">
        <v>503</v>
      </c>
      <c r="H56" s="154"/>
    </row>
    <row r="57" spans="1:8" s="27" customFormat="1" ht="38.25" customHeight="1">
      <c r="A57" s="50">
        <f t="shared" si="0"/>
        <v>49</v>
      </c>
      <c r="B57" s="50" t="s">
        <v>481</v>
      </c>
      <c r="C57" s="53" t="s">
        <v>828</v>
      </c>
      <c r="D57" s="49" t="s">
        <v>720</v>
      </c>
      <c r="E57" s="51">
        <f>7000+7000</f>
        <v>14000</v>
      </c>
      <c r="F57" s="52" t="s">
        <v>827</v>
      </c>
      <c r="G57" s="52" t="s">
        <v>503</v>
      </c>
      <c r="H57" s="154"/>
    </row>
    <row r="58" spans="1:8" s="27" customFormat="1" ht="38.25" customHeight="1">
      <c r="A58" s="50">
        <f t="shared" si="0"/>
        <v>50</v>
      </c>
      <c r="B58" s="50" t="s">
        <v>481</v>
      </c>
      <c r="C58" s="53" t="s">
        <v>826</v>
      </c>
      <c r="D58" s="49" t="s">
        <v>517</v>
      </c>
      <c r="E58" s="54">
        <f>7000+7000</f>
        <v>14000</v>
      </c>
      <c r="F58" s="52" t="s">
        <v>825</v>
      </c>
      <c r="G58" s="52" t="s">
        <v>678</v>
      </c>
      <c r="H58" s="154"/>
    </row>
    <row r="59" spans="1:8" s="27" customFormat="1" ht="38.25" customHeight="1">
      <c r="A59" s="50">
        <f t="shared" si="0"/>
        <v>51</v>
      </c>
      <c r="B59" s="50" t="s">
        <v>481</v>
      </c>
      <c r="C59" s="53" t="s">
        <v>824</v>
      </c>
      <c r="D59" s="49" t="s">
        <v>823</v>
      </c>
      <c r="E59" s="51">
        <f>7096.77+10000</f>
        <v>17096.77</v>
      </c>
      <c r="F59" s="52" t="s">
        <v>681</v>
      </c>
      <c r="G59" s="52" t="s">
        <v>822</v>
      </c>
      <c r="H59" s="154"/>
    </row>
    <row r="60" spans="1:8" s="27" customFormat="1" ht="38.25" customHeight="1">
      <c r="A60" s="50">
        <f t="shared" si="0"/>
        <v>52</v>
      </c>
      <c r="B60" s="50" t="s">
        <v>481</v>
      </c>
      <c r="C60" s="53" t="s">
        <v>821</v>
      </c>
      <c r="D60" s="49" t="s">
        <v>820</v>
      </c>
      <c r="E60" s="51">
        <f>3145.16+6500+6500</f>
        <v>16145.16</v>
      </c>
      <c r="F60" s="52" t="s">
        <v>816</v>
      </c>
      <c r="G60" s="52" t="s">
        <v>819</v>
      </c>
      <c r="H60" s="154"/>
    </row>
    <row r="61" spans="1:8" s="27" customFormat="1" ht="38.25" customHeight="1">
      <c r="A61" s="50">
        <f t="shared" si="0"/>
        <v>53</v>
      </c>
      <c r="B61" s="50" t="s">
        <v>481</v>
      </c>
      <c r="C61" s="53" t="s">
        <v>818</v>
      </c>
      <c r="D61" s="49" t="s">
        <v>517</v>
      </c>
      <c r="E61" s="51">
        <f>3145.16+6500</f>
        <v>9645.16</v>
      </c>
      <c r="F61" s="52" t="s">
        <v>816</v>
      </c>
      <c r="G61" s="52" t="s">
        <v>815</v>
      </c>
      <c r="H61" s="154"/>
    </row>
    <row r="62" spans="1:8" s="27" customFormat="1" ht="38.25" customHeight="1">
      <c r="A62" s="50">
        <f t="shared" si="0"/>
        <v>54</v>
      </c>
      <c r="B62" s="50" t="s">
        <v>481</v>
      </c>
      <c r="C62" s="53" t="s">
        <v>817</v>
      </c>
      <c r="D62" s="49" t="s">
        <v>512</v>
      </c>
      <c r="E62" s="51">
        <f>3145.16+6500</f>
        <v>9645.16</v>
      </c>
      <c r="F62" s="52" t="s">
        <v>816</v>
      </c>
      <c r="G62" s="52" t="s">
        <v>815</v>
      </c>
      <c r="H62" s="154"/>
    </row>
    <row r="63" spans="1:8" s="27" customFormat="1" ht="38.25" customHeight="1">
      <c r="A63" s="50">
        <f t="shared" si="0"/>
        <v>55</v>
      </c>
      <c r="B63" s="50" t="s">
        <v>481</v>
      </c>
      <c r="C63" s="53" t="s">
        <v>814</v>
      </c>
      <c r="D63" s="49" t="s">
        <v>543</v>
      </c>
      <c r="E63" s="51">
        <f>7096.77+10000</f>
        <v>17096.77</v>
      </c>
      <c r="F63" s="52" t="s">
        <v>681</v>
      </c>
      <c r="G63" s="52" t="s">
        <v>606</v>
      </c>
      <c r="H63" s="154">
        <v>1236.8</v>
      </c>
    </row>
    <row r="64" spans="1:8" s="27" customFormat="1" ht="38.25" customHeight="1">
      <c r="A64" s="50">
        <f t="shared" si="0"/>
        <v>56</v>
      </c>
      <c r="B64" s="50" t="s">
        <v>481</v>
      </c>
      <c r="C64" s="53" t="s">
        <v>813</v>
      </c>
      <c r="D64" s="49" t="s">
        <v>517</v>
      </c>
      <c r="E64" s="51">
        <f>6500+5870.97</f>
        <v>12370.970000000001</v>
      </c>
      <c r="F64" s="52" t="s">
        <v>812</v>
      </c>
      <c r="G64" s="52" t="s">
        <v>811</v>
      </c>
      <c r="H64" s="154"/>
    </row>
    <row r="65" spans="1:8" s="27" customFormat="1" ht="38.25" customHeight="1">
      <c r="A65" s="50">
        <f t="shared" si="0"/>
        <v>57</v>
      </c>
      <c r="B65" s="50" t="s">
        <v>481</v>
      </c>
      <c r="C65" s="53" t="s">
        <v>810</v>
      </c>
      <c r="D65" s="49" t="s">
        <v>540</v>
      </c>
      <c r="E65" s="51">
        <v>10000</v>
      </c>
      <c r="F65" s="52" t="s">
        <v>809</v>
      </c>
      <c r="G65" s="58" t="s">
        <v>799</v>
      </c>
      <c r="H65" s="154"/>
    </row>
    <row r="66" spans="1:8" s="27" customFormat="1" ht="38.25" customHeight="1">
      <c r="A66" s="50">
        <f t="shared" si="0"/>
        <v>58</v>
      </c>
      <c r="B66" s="50" t="s">
        <v>481</v>
      </c>
      <c r="C66" s="53" t="s">
        <v>808</v>
      </c>
      <c r="D66" s="49" t="s">
        <v>807</v>
      </c>
      <c r="E66" s="51">
        <v>7000</v>
      </c>
      <c r="F66" s="52" t="s">
        <v>805</v>
      </c>
      <c r="G66" s="58" t="s">
        <v>799</v>
      </c>
      <c r="H66" s="154"/>
    </row>
    <row r="67" spans="1:8" s="27" customFormat="1" ht="38.25" customHeight="1">
      <c r="A67" s="50">
        <f t="shared" si="0"/>
        <v>59</v>
      </c>
      <c r="B67" s="50" t="s">
        <v>481</v>
      </c>
      <c r="C67" s="53" t="s">
        <v>806</v>
      </c>
      <c r="D67" s="49" t="s">
        <v>574</v>
      </c>
      <c r="E67" s="51">
        <v>6500</v>
      </c>
      <c r="F67" s="52" t="s">
        <v>805</v>
      </c>
      <c r="G67" s="58" t="s">
        <v>799</v>
      </c>
      <c r="H67" s="154"/>
    </row>
    <row r="68" spans="1:8" s="27" customFormat="1" ht="38.25" customHeight="1">
      <c r="A68" s="50">
        <f t="shared" si="0"/>
        <v>60</v>
      </c>
      <c r="B68" s="50" t="s">
        <v>481</v>
      </c>
      <c r="C68" s="53" t="s">
        <v>804</v>
      </c>
      <c r="D68" s="49" t="s">
        <v>803</v>
      </c>
      <c r="E68" s="54">
        <v>8000</v>
      </c>
      <c r="F68" s="52" t="s">
        <v>536</v>
      </c>
      <c r="G68" s="58" t="s">
        <v>799</v>
      </c>
      <c r="H68" s="154"/>
    </row>
    <row r="69" spans="1:8" s="27" customFormat="1" ht="38.25" customHeight="1">
      <c r="A69" s="50">
        <f t="shared" si="0"/>
        <v>61</v>
      </c>
      <c r="B69" s="50" t="s">
        <v>481</v>
      </c>
      <c r="C69" s="53" t="s">
        <v>802</v>
      </c>
      <c r="D69" s="49" t="s">
        <v>797</v>
      </c>
      <c r="E69" s="51">
        <v>7000</v>
      </c>
      <c r="F69" s="52" t="s">
        <v>536</v>
      </c>
      <c r="G69" s="58" t="s">
        <v>799</v>
      </c>
      <c r="H69" s="154"/>
    </row>
    <row r="70" spans="1:8" s="27" customFormat="1" ht="38.25" customHeight="1">
      <c r="A70" s="50">
        <f t="shared" si="0"/>
        <v>62</v>
      </c>
      <c r="B70" s="50" t="s">
        <v>481</v>
      </c>
      <c r="C70" s="53" t="s">
        <v>801</v>
      </c>
      <c r="D70" s="49" t="s">
        <v>800</v>
      </c>
      <c r="E70" s="54">
        <v>10000</v>
      </c>
      <c r="F70" s="52" t="s">
        <v>536</v>
      </c>
      <c r="G70" s="58" t="s">
        <v>799</v>
      </c>
      <c r="H70" s="154"/>
    </row>
    <row r="71" spans="1:8" s="27" customFormat="1" ht="38.25" customHeight="1">
      <c r="A71" s="50">
        <f t="shared" si="0"/>
        <v>63</v>
      </c>
      <c r="B71" s="50" t="s">
        <v>481</v>
      </c>
      <c r="C71" s="53" t="s">
        <v>798</v>
      </c>
      <c r="D71" s="49" t="s">
        <v>797</v>
      </c>
      <c r="E71" s="54">
        <v>8000</v>
      </c>
      <c r="F71" s="52" t="s">
        <v>536</v>
      </c>
      <c r="G71" s="58" t="s">
        <v>792</v>
      </c>
      <c r="H71" s="154"/>
    </row>
    <row r="72" spans="1:8" s="27" customFormat="1" ht="38.25" customHeight="1">
      <c r="A72" s="50">
        <f t="shared" si="0"/>
        <v>64</v>
      </c>
      <c r="B72" s="50" t="s">
        <v>481</v>
      </c>
      <c r="C72" s="53" t="s">
        <v>796</v>
      </c>
      <c r="D72" s="49" t="s">
        <v>564</v>
      </c>
      <c r="E72" s="54">
        <v>8000</v>
      </c>
      <c r="F72" s="52" t="s">
        <v>536</v>
      </c>
      <c r="G72" s="58" t="s">
        <v>792</v>
      </c>
      <c r="H72" s="154"/>
    </row>
    <row r="73" spans="1:8" s="27" customFormat="1" ht="38.25" customHeight="1">
      <c r="A73" s="50">
        <f t="shared" si="0"/>
        <v>65</v>
      </c>
      <c r="B73" s="50" t="s">
        <v>481</v>
      </c>
      <c r="C73" s="53" t="s">
        <v>795</v>
      </c>
      <c r="D73" s="49" t="s">
        <v>517</v>
      </c>
      <c r="E73" s="54">
        <v>7000</v>
      </c>
      <c r="F73" s="52" t="s">
        <v>536</v>
      </c>
      <c r="G73" s="58" t="s">
        <v>792</v>
      </c>
      <c r="H73" s="154"/>
    </row>
    <row r="74" spans="1:8" s="27" customFormat="1" ht="38.25" customHeight="1">
      <c r="A74" s="50">
        <f t="shared" ref="A74:A137" si="1">A73+1</f>
        <v>66</v>
      </c>
      <c r="B74" s="50" t="s">
        <v>481</v>
      </c>
      <c r="C74" s="53" t="s">
        <v>794</v>
      </c>
      <c r="D74" s="49" t="s">
        <v>549</v>
      </c>
      <c r="E74" s="54">
        <v>10000</v>
      </c>
      <c r="F74" s="52" t="s">
        <v>536</v>
      </c>
      <c r="G74" s="58" t="s">
        <v>792</v>
      </c>
      <c r="H74" s="154"/>
    </row>
    <row r="75" spans="1:8" s="27" customFormat="1" ht="38.25" customHeight="1">
      <c r="A75" s="50">
        <f t="shared" si="1"/>
        <v>67</v>
      </c>
      <c r="B75" s="50" t="s">
        <v>481</v>
      </c>
      <c r="C75" s="53" t="s">
        <v>793</v>
      </c>
      <c r="D75" s="49" t="s">
        <v>564</v>
      </c>
      <c r="E75" s="54">
        <v>8000</v>
      </c>
      <c r="F75" s="52" t="s">
        <v>536</v>
      </c>
      <c r="G75" s="58" t="s">
        <v>792</v>
      </c>
      <c r="H75" s="154"/>
    </row>
    <row r="76" spans="1:8" s="27" customFormat="1" ht="38.25" customHeight="1">
      <c r="A76" s="50">
        <f t="shared" si="1"/>
        <v>68</v>
      </c>
      <c r="B76" s="50" t="s">
        <v>481</v>
      </c>
      <c r="C76" s="53" t="s">
        <v>791</v>
      </c>
      <c r="D76" s="49" t="s">
        <v>555</v>
      </c>
      <c r="E76" s="51">
        <f>1677.42+4822.58+6500</f>
        <v>13000</v>
      </c>
      <c r="F76" s="52" t="s">
        <v>487</v>
      </c>
      <c r="G76" s="52" t="s">
        <v>790</v>
      </c>
      <c r="H76" s="154"/>
    </row>
    <row r="77" spans="1:8" s="27" customFormat="1" ht="38.25" customHeight="1">
      <c r="A77" s="50">
        <f t="shared" si="1"/>
        <v>69</v>
      </c>
      <c r="B77" s="50" t="s">
        <v>481</v>
      </c>
      <c r="C77" s="53" t="s">
        <v>789</v>
      </c>
      <c r="D77" s="49" t="s">
        <v>788</v>
      </c>
      <c r="E77" s="54">
        <f>6500+6500</f>
        <v>13000</v>
      </c>
      <c r="F77" s="52" t="s">
        <v>784</v>
      </c>
      <c r="G77" s="52" t="s">
        <v>503</v>
      </c>
      <c r="H77" s="154"/>
    </row>
    <row r="78" spans="1:8" s="27" customFormat="1" ht="38.25" customHeight="1">
      <c r="A78" s="50">
        <f t="shared" si="1"/>
        <v>70</v>
      </c>
      <c r="B78" s="50" t="s">
        <v>481</v>
      </c>
      <c r="C78" s="53" t="s">
        <v>787</v>
      </c>
      <c r="D78" s="49" t="s">
        <v>543</v>
      </c>
      <c r="E78" s="54">
        <f>8000+8000</f>
        <v>16000</v>
      </c>
      <c r="F78" s="52" t="s">
        <v>784</v>
      </c>
      <c r="G78" s="52" t="s">
        <v>503</v>
      </c>
      <c r="H78" s="154"/>
    </row>
    <row r="79" spans="1:8" s="27" customFormat="1" ht="38.25" customHeight="1">
      <c r="A79" s="50">
        <f t="shared" si="1"/>
        <v>71</v>
      </c>
      <c r="B79" s="50" t="s">
        <v>481</v>
      </c>
      <c r="C79" s="53" t="s">
        <v>786</v>
      </c>
      <c r="D79" s="49" t="s">
        <v>785</v>
      </c>
      <c r="E79" s="54">
        <f>10000+10000</f>
        <v>20000</v>
      </c>
      <c r="F79" s="52" t="s">
        <v>784</v>
      </c>
      <c r="G79" s="52" t="s">
        <v>503</v>
      </c>
      <c r="H79" s="154"/>
    </row>
    <row r="80" spans="1:8" s="27" customFormat="1" ht="38.25" customHeight="1">
      <c r="A80" s="50">
        <f t="shared" si="1"/>
        <v>72</v>
      </c>
      <c r="B80" s="50" t="s">
        <v>481</v>
      </c>
      <c r="C80" s="53" t="s">
        <v>783</v>
      </c>
      <c r="D80" s="49" t="s">
        <v>512</v>
      </c>
      <c r="E80" s="54">
        <v>8000</v>
      </c>
      <c r="F80" s="52" t="s">
        <v>536</v>
      </c>
      <c r="G80" s="58" t="s">
        <v>775</v>
      </c>
      <c r="H80" s="154"/>
    </row>
    <row r="81" spans="1:8" s="27" customFormat="1" ht="38.25" customHeight="1">
      <c r="A81" s="50">
        <f t="shared" si="1"/>
        <v>73</v>
      </c>
      <c r="B81" s="50" t="s">
        <v>481</v>
      </c>
      <c r="C81" s="53" t="s">
        <v>782</v>
      </c>
      <c r="D81" s="49" t="s">
        <v>781</v>
      </c>
      <c r="E81" s="54">
        <v>8000</v>
      </c>
      <c r="F81" s="52" t="s">
        <v>536</v>
      </c>
      <c r="G81" s="58" t="s">
        <v>780</v>
      </c>
      <c r="H81" s="154"/>
    </row>
    <row r="82" spans="1:8" s="27" customFormat="1" ht="38.25" customHeight="1">
      <c r="A82" s="50">
        <f t="shared" si="1"/>
        <v>74</v>
      </c>
      <c r="B82" s="50" t="s">
        <v>481</v>
      </c>
      <c r="C82" s="53" t="s">
        <v>779</v>
      </c>
      <c r="D82" s="49" t="s">
        <v>778</v>
      </c>
      <c r="E82" s="54">
        <v>10000</v>
      </c>
      <c r="F82" s="52" t="s">
        <v>536</v>
      </c>
      <c r="G82" s="58" t="s">
        <v>775</v>
      </c>
      <c r="H82" s="154"/>
    </row>
    <row r="83" spans="1:8" s="27" customFormat="1" ht="38.25" customHeight="1">
      <c r="A83" s="50">
        <f t="shared" si="1"/>
        <v>75</v>
      </c>
      <c r="B83" s="50" t="s">
        <v>481</v>
      </c>
      <c r="C83" s="53" t="s">
        <v>777</v>
      </c>
      <c r="D83" s="49" t="s">
        <v>512</v>
      </c>
      <c r="E83" s="54">
        <v>8000</v>
      </c>
      <c r="F83" s="52" t="s">
        <v>536</v>
      </c>
      <c r="G83" s="58" t="s">
        <v>775</v>
      </c>
      <c r="H83" s="154"/>
    </row>
    <row r="84" spans="1:8" s="27" customFormat="1" ht="38.25" customHeight="1">
      <c r="A84" s="50">
        <f t="shared" si="1"/>
        <v>76</v>
      </c>
      <c r="B84" s="50" t="s">
        <v>481</v>
      </c>
      <c r="C84" s="53" t="s">
        <v>776</v>
      </c>
      <c r="D84" s="49" t="s">
        <v>540</v>
      </c>
      <c r="E84" s="51">
        <v>9000</v>
      </c>
      <c r="F84" s="52" t="s">
        <v>536</v>
      </c>
      <c r="G84" s="58" t="s">
        <v>775</v>
      </c>
      <c r="H84" s="154"/>
    </row>
    <row r="85" spans="1:8" s="27" customFormat="1" ht="38.25" customHeight="1">
      <c r="A85" s="50">
        <f t="shared" si="1"/>
        <v>77</v>
      </c>
      <c r="B85" s="50" t="s">
        <v>481</v>
      </c>
      <c r="C85" s="53" t="s">
        <v>774</v>
      </c>
      <c r="D85" s="49" t="s">
        <v>549</v>
      </c>
      <c r="E85" s="54">
        <v>10000</v>
      </c>
      <c r="F85" s="52" t="s">
        <v>536</v>
      </c>
      <c r="G85" s="58" t="s">
        <v>768</v>
      </c>
      <c r="H85" s="154"/>
    </row>
    <row r="86" spans="1:8" s="27" customFormat="1" ht="38.25" customHeight="1">
      <c r="A86" s="50">
        <f t="shared" si="1"/>
        <v>78</v>
      </c>
      <c r="B86" s="50" t="s">
        <v>481</v>
      </c>
      <c r="C86" s="53" t="s">
        <v>773</v>
      </c>
      <c r="D86" s="49" t="s">
        <v>580</v>
      </c>
      <c r="E86" s="54">
        <v>7000</v>
      </c>
      <c r="F86" s="52" t="s">
        <v>536</v>
      </c>
      <c r="G86" s="58" t="s">
        <v>768</v>
      </c>
      <c r="H86" s="154"/>
    </row>
    <row r="87" spans="1:8" s="27" customFormat="1" ht="38.25" customHeight="1">
      <c r="A87" s="50">
        <f t="shared" si="1"/>
        <v>79</v>
      </c>
      <c r="B87" s="50" t="s">
        <v>481</v>
      </c>
      <c r="C87" s="53" t="s">
        <v>772</v>
      </c>
      <c r="D87" s="49" t="s">
        <v>540</v>
      </c>
      <c r="E87" s="51">
        <v>10000</v>
      </c>
      <c r="F87" s="52" t="s">
        <v>499</v>
      </c>
      <c r="G87" s="58" t="s">
        <v>768</v>
      </c>
      <c r="H87" s="154"/>
    </row>
    <row r="88" spans="1:8" s="27" customFormat="1" ht="38.25" customHeight="1">
      <c r="A88" s="50">
        <f t="shared" si="1"/>
        <v>80</v>
      </c>
      <c r="B88" s="50" t="s">
        <v>481</v>
      </c>
      <c r="C88" s="53" t="s">
        <v>771</v>
      </c>
      <c r="D88" s="49" t="s">
        <v>770</v>
      </c>
      <c r="E88" s="51">
        <v>9000</v>
      </c>
      <c r="F88" s="52" t="s">
        <v>536</v>
      </c>
      <c r="G88" s="58" t="s">
        <v>768</v>
      </c>
      <c r="H88" s="154"/>
    </row>
    <row r="89" spans="1:8" s="27" customFormat="1" ht="38.25" customHeight="1">
      <c r="A89" s="50">
        <f t="shared" si="1"/>
        <v>81</v>
      </c>
      <c r="B89" s="50" t="s">
        <v>481</v>
      </c>
      <c r="C89" s="53" t="s">
        <v>769</v>
      </c>
      <c r="D89" s="49" t="s">
        <v>519</v>
      </c>
      <c r="E89" s="54">
        <v>9000</v>
      </c>
      <c r="F89" s="52" t="s">
        <v>536</v>
      </c>
      <c r="G89" s="58" t="s">
        <v>768</v>
      </c>
      <c r="H89" s="154"/>
    </row>
    <row r="90" spans="1:8" s="27" customFormat="1" ht="38.25" customHeight="1">
      <c r="A90" s="50">
        <f t="shared" si="1"/>
        <v>82</v>
      </c>
      <c r="B90" s="50" t="s">
        <v>481</v>
      </c>
      <c r="C90" s="53" t="s">
        <v>767</v>
      </c>
      <c r="D90" s="49" t="s">
        <v>561</v>
      </c>
      <c r="E90" s="54">
        <v>10000</v>
      </c>
      <c r="F90" s="52" t="s">
        <v>536</v>
      </c>
      <c r="G90" s="58" t="s">
        <v>765</v>
      </c>
      <c r="H90" s="154"/>
    </row>
    <row r="91" spans="1:8" s="27" customFormat="1" ht="38.25" customHeight="1">
      <c r="A91" s="50">
        <f t="shared" si="1"/>
        <v>83</v>
      </c>
      <c r="B91" s="50" t="s">
        <v>481</v>
      </c>
      <c r="C91" s="53" t="s">
        <v>766</v>
      </c>
      <c r="D91" s="49" t="s">
        <v>543</v>
      </c>
      <c r="E91" s="51">
        <v>10000</v>
      </c>
      <c r="F91" s="52" t="s">
        <v>536</v>
      </c>
      <c r="G91" s="58" t="s">
        <v>765</v>
      </c>
      <c r="H91" s="154"/>
    </row>
    <row r="92" spans="1:8" s="27" customFormat="1" ht="38.25" customHeight="1">
      <c r="A92" s="50">
        <f t="shared" si="1"/>
        <v>84</v>
      </c>
      <c r="B92" s="50" t="s">
        <v>481</v>
      </c>
      <c r="C92" s="53" t="s">
        <v>764</v>
      </c>
      <c r="D92" s="49" t="s">
        <v>564</v>
      </c>
      <c r="E92" s="54">
        <v>7000</v>
      </c>
      <c r="F92" s="52" t="s">
        <v>536</v>
      </c>
      <c r="G92" s="58"/>
      <c r="H92" s="154"/>
    </row>
    <row r="93" spans="1:8" s="27" customFormat="1" ht="38.25" customHeight="1">
      <c r="A93" s="50">
        <f t="shared" si="1"/>
        <v>85</v>
      </c>
      <c r="B93" s="50" t="s">
        <v>481</v>
      </c>
      <c r="C93" s="53" t="s">
        <v>763</v>
      </c>
      <c r="D93" s="49" t="s">
        <v>512</v>
      </c>
      <c r="E93" s="54">
        <v>6500</v>
      </c>
      <c r="F93" s="52" t="s">
        <v>536</v>
      </c>
      <c r="G93" s="58"/>
      <c r="H93" s="154"/>
    </row>
    <row r="94" spans="1:8" s="27" customFormat="1" ht="38.25" customHeight="1">
      <c r="A94" s="50">
        <f t="shared" si="1"/>
        <v>86</v>
      </c>
      <c r="B94" s="50" t="s">
        <v>481</v>
      </c>
      <c r="C94" s="53" t="s">
        <v>762</v>
      </c>
      <c r="D94" s="49" t="s">
        <v>512</v>
      </c>
      <c r="E94" s="51">
        <v>7000</v>
      </c>
      <c r="F94" s="52" t="s">
        <v>536</v>
      </c>
      <c r="G94" s="58"/>
      <c r="H94" s="154"/>
    </row>
    <row r="95" spans="1:8" s="27" customFormat="1" ht="38.25" customHeight="1">
      <c r="A95" s="50">
        <f t="shared" si="1"/>
        <v>87</v>
      </c>
      <c r="B95" s="50" t="s">
        <v>481</v>
      </c>
      <c r="C95" s="53" t="s">
        <v>761</v>
      </c>
      <c r="D95" s="49" t="s">
        <v>578</v>
      </c>
      <c r="E95" s="54">
        <v>9000</v>
      </c>
      <c r="F95" s="52" t="s">
        <v>536</v>
      </c>
      <c r="G95" s="58" t="s">
        <v>752</v>
      </c>
      <c r="H95" s="154"/>
    </row>
    <row r="96" spans="1:8" s="27" customFormat="1" ht="38.25" customHeight="1">
      <c r="A96" s="50">
        <f t="shared" si="1"/>
        <v>88</v>
      </c>
      <c r="B96" s="50" t="s">
        <v>481</v>
      </c>
      <c r="C96" s="53" t="s">
        <v>760</v>
      </c>
      <c r="D96" s="49" t="s">
        <v>512</v>
      </c>
      <c r="E96" s="51">
        <v>7000</v>
      </c>
      <c r="F96" s="52" t="s">
        <v>536</v>
      </c>
      <c r="G96" s="58" t="s">
        <v>755</v>
      </c>
      <c r="H96" s="154"/>
    </row>
    <row r="97" spans="1:8" s="27" customFormat="1" ht="38.25" customHeight="1">
      <c r="A97" s="50">
        <f t="shared" si="1"/>
        <v>89</v>
      </c>
      <c r="B97" s="50" t="s">
        <v>481</v>
      </c>
      <c r="C97" s="53" t="s">
        <v>759</v>
      </c>
      <c r="D97" s="49" t="s">
        <v>564</v>
      </c>
      <c r="E97" s="54">
        <v>7000</v>
      </c>
      <c r="F97" s="52" t="s">
        <v>536</v>
      </c>
      <c r="G97" s="58" t="s">
        <v>755</v>
      </c>
      <c r="H97" s="154"/>
    </row>
    <row r="98" spans="1:8" s="27" customFormat="1" ht="38.25" customHeight="1">
      <c r="A98" s="50">
        <f t="shared" si="1"/>
        <v>90</v>
      </c>
      <c r="B98" s="50" t="s">
        <v>481</v>
      </c>
      <c r="C98" s="53" t="s">
        <v>758</v>
      </c>
      <c r="D98" s="49" t="s">
        <v>564</v>
      </c>
      <c r="E98" s="51">
        <v>8000</v>
      </c>
      <c r="F98" s="52" t="s">
        <v>536</v>
      </c>
      <c r="G98" s="58" t="s">
        <v>752</v>
      </c>
      <c r="H98" s="154"/>
    </row>
    <row r="99" spans="1:8" s="27" customFormat="1" ht="38.25" customHeight="1">
      <c r="A99" s="50">
        <f t="shared" si="1"/>
        <v>91</v>
      </c>
      <c r="B99" s="50" t="s">
        <v>481</v>
      </c>
      <c r="C99" s="53" t="s">
        <v>757</v>
      </c>
      <c r="D99" s="49" t="s">
        <v>512</v>
      </c>
      <c r="E99" s="51">
        <v>7000</v>
      </c>
      <c r="F99" s="52" t="s">
        <v>536</v>
      </c>
      <c r="G99" s="58" t="s">
        <v>752</v>
      </c>
      <c r="H99" s="154"/>
    </row>
    <row r="100" spans="1:8" s="27" customFormat="1" ht="38.25" customHeight="1">
      <c r="A100" s="50">
        <f t="shared" si="1"/>
        <v>92</v>
      </c>
      <c r="B100" s="50" t="s">
        <v>481</v>
      </c>
      <c r="C100" s="53" t="s">
        <v>756</v>
      </c>
      <c r="D100" s="49" t="s">
        <v>564</v>
      </c>
      <c r="E100" s="51">
        <v>7000</v>
      </c>
      <c r="F100" s="52" t="s">
        <v>536</v>
      </c>
      <c r="G100" s="58" t="s">
        <v>755</v>
      </c>
      <c r="H100" s="154"/>
    </row>
    <row r="101" spans="1:8" s="27" customFormat="1" ht="38.25" customHeight="1">
      <c r="A101" s="50">
        <f t="shared" si="1"/>
        <v>93</v>
      </c>
      <c r="B101" s="50" t="s">
        <v>481</v>
      </c>
      <c r="C101" s="53" t="s">
        <v>754</v>
      </c>
      <c r="D101" s="49" t="s">
        <v>543</v>
      </c>
      <c r="E101" s="54">
        <v>9000</v>
      </c>
      <c r="F101" s="52" t="s">
        <v>536</v>
      </c>
      <c r="G101" s="58" t="s">
        <v>752</v>
      </c>
      <c r="H101" s="154"/>
    </row>
    <row r="102" spans="1:8" s="27" customFormat="1" ht="38.25" customHeight="1">
      <c r="A102" s="50">
        <f t="shared" si="1"/>
        <v>94</v>
      </c>
      <c r="B102" s="50" t="s">
        <v>481</v>
      </c>
      <c r="C102" s="53" t="s">
        <v>753</v>
      </c>
      <c r="D102" s="49" t="s">
        <v>564</v>
      </c>
      <c r="E102" s="54">
        <v>7000</v>
      </c>
      <c r="F102" s="52" t="s">
        <v>536</v>
      </c>
      <c r="G102" s="58" t="s">
        <v>752</v>
      </c>
      <c r="H102" s="154"/>
    </row>
    <row r="103" spans="1:8" s="27" customFormat="1" ht="38.25" customHeight="1">
      <c r="A103" s="50">
        <f t="shared" si="1"/>
        <v>95</v>
      </c>
      <c r="B103" s="50" t="s">
        <v>481</v>
      </c>
      <c r="C103" s="53" t="s">
        <v>751</v>
      </c>
      <c r="D103" s="49" t="s">
        <v>564</v>
      </c>
      <c r="E103" s="54">
        <v>7000</v>
      </c>
      <c r="F103" s="52" t="s">
        <v>536</v>
      </c>
      <c r="G103" s="58" t="s">
        <v>746</v>
      </c>
      <c r="H103" s="154"/>
    </row>
    <row r="104" spans="1:8" s="27" customFormat="1" ht="38.25" customHeight="1">
      <c r="A104" s="50">
        <f t="shared" si="1"/>
        <v>96</v>
      </c>
      <c r="B104" s="50" t="s">
        <v>481</v>
      </c>
      <c r="C104" s="53" t="s">
        <v>750</v>
      </c>
      <c r="D104" s="49" t="s">
        <v>564</v>
      </c>
      <c r="E104" s="54">
        <v>8000</v>
      </c>
      <c r="F104" s="52" t="s">
        <v>536</v>
      </c>
      <c r="G104" s="58" t="s">
        <v>746</v>
      </c>
      <c r="H104" s="154"/>
    </row>
    <row r="105" spans="1:8" s="27" customFormat="1" ht="38.25" customHeight="1">
      <c r="A105" s="50">
        <f t="shared" si="1"/>
        <v>97</v>
      </c>
      <c r="B105" s="50" t="s">
        <v>481</v>
      </c>
      <c r="C105" s="53" t="s">
        <v>749</v>
      </c>
      <c r="D105" s="49" t="s">
        <v>748</v>
      </c>
      <c r="E105" s="54">
        <v>7000</v>
      </c>
      <c r="F105" s="52" t="s">
        <v>536</v>
      </c>
      <c r="G105" s="58" t="s">
        <v>746</v>
      </c>
      <c r="H105" s="154"/>
    </row>
    <row r="106" spans="1:8" s="27" customFormat="1" ht="38.25" customHeight="1">
      <c r="A106" s="50">
        <f t="shared" si="1"/>
        <v>98</v>
      </c>
      <c r="B106" s="50" t="s">
        <v>481</v>
      </c>
      <c r="C106" s="53" t="s">
        <v>747</v>
      </c>
      <c r="D106" s="49" t="s">
        <v>549</v>
      </c>
      <c r="E106" s="54">
        <v>10000</v>
      </c>
      <c r="F106" s="52" t="s">
        <v>536</v>
      </c>
      <c r="G106" s="58" t="s">
        <v>746</v>
      </c>
      <c r="H106" s="154"/>
    </row>
    <row r="107" spans="1:8" s="27" customFormat="1" ht="38.25" customHeight="1">
      <c r="A107" s="50">
        <f t="shared" si="1"/>
        <v>99</v>
      </c>
      <c r="B107" s="50" t="s">
        <v>481</v>
      </c>
      <c r="C107" s="53" t="s">
        <v>745</v>
      </c>
      <c r="D107" s="49" t="s">
        <v>727</v>
      </c>
      <c r="E107" s="54">
        <v>7000</v>
      </c>
      <c r="F107" s="52" t="s">
        <v>536</v>
      </c>
      <c r="G107" s="58"/>
      <c r="H107" s="154"/>
    </row>
    <row r="108" spans="1:8" s="27" customFormat="1" ht="38.25" customHeight="1">
      <c r="A108" s="50">
        <f t="shared" si="1"/>
        <v>100</v>
      </c>
      <c r="B108" s="50" t="s">
        <v>481</v>
      </c>
      <c r="C108" s="53" t="s">
        <v>744</v>
      </c>
      <c r="D108" s="49" t="s">
        <v>517</v>
      </c>
      <c r="E108" s="54">
        <v>7000</v>
      </c>
      <c r="F108" s="52" t="s">
        <v>536</v>
      </c>
      <c r="G108" s="58"/>
      <c r="H108" s="154"/>
    </row>
    <row r="109" spans="1:8" s="27" customFormat="1" ht="38.25" customHeight="1">
      <c r="A109" s="50">
        <f t="shared" si="1"/>
        <v>101</v>
      </c>
      <c r="B109" s="50" t="s">
        <v>481</v>
      </c>
      <c r="C109" s="53" t="s">
        <v>743</v>
      </c>
      <c r="D109" s="49" t="s">
        <v>742</v>
      </c>
      <c r="E109" s="54">
        <v>9000</v>
      </c>
      <c r="F109" s="52" t="s">
        <v>536</v>
      </c>
      <c r="G109" s="58"/>
      <c r="H109" s="154"/>
    </row>
    <row r="110" spans="1:8" s="27" customFormat="1" ht="38.25" customHeight="1">
      <c r="A110" s="50">
        <f t="shared" si="1"/>
        <v>102</v>
      </c>
      <c r="B110" s="50" t="s">
        <v>481</v>
      </c>
      <c r="C110" s="53" t="s">
        <v>741</v>
      </c>
      <c r="D110" s="49" t="s">
        <v>740</v>
      </c>
      <c r="E110" s="54">
        <v>7000</v>
      </c>
      <c r="F110" s="52" t="s">
        <v>536</v>
      </c>
      <c r="G110" s="58"/>
      <c r="H110" s="154"/>
    </row>
    <row r="111" spans="1:8" s="27" customFormat="1" ht="38.25" customHeight="1">
      <c r="A111" s="50">
        <f t="shared" si="1"/>
        <v>103</v>
      </c>
      <c r="B111" s="50" t="s">
        <v>481</v>
      </c>
      <c r="C111" s="53" t="s">
        <v>739</v>
      </c>
      <c r="D111" s="49" t="s">
        <v>576</v>
      </c>
      <c r="E111" s="54">
        <v>10000</v>
      </c>
      <c r="F111" s="52" t="s">
        <v>536</v>
      </c>
      <c r="G111" s="58"/>
      <c r="H111" s="154"/>
    </row>
    <row r="112" spans="1:8" s="27" customFormat="1" ht="38.25" customHeight="1">
      <c r="A112" s="50">
        <f t="shared" si="1"/>
        <v>104</v>
      </c>
      <c r="B112" s="50" t="s">
        <v>481</v>
      </c>
      <c r="C112" s="53" t="s">
        <v>738</v>
      </c>
      <c r="D112" s="49" t="s">
        <v>737</v>
      </c>
      <c r="E112" s="54">
        <v>10000</v>
      </c>
      <c r="F112" s="52" t="s">
        <v>536</v>
      </c>
      <c r="G112" s="58"/>
      <c r="H112" s="154"/>
    </row>
    <row r="113" spans="1:8" s="27" customFormat="1" ht="38.25" customHeight="1">
      <c r="A113" s="50">
        <f t="shared" si="1"/>
        <v>105</v>
      </c>
      <c r="B113" s="50" t="s">
        <v>481</v>
      </c>
      <c r="C113" s="53" t="s">
        <v>736</v>
      </c>
      <c r="D113" s="49" t="s">
        <v>602</v>
      </c>
      <c r="E113" s="54">
        <v>8000</v>
      </c>
      <c r="F113" s="52" t="s">
        <v>536</v>
      </c>
      <c r="G113" s="58"/>
      <c r="H113" s="154"/>
    </row>
    <row r="114" spans="1:8" s="27" customFormat="1" ht="38.25" customHeight="1">
      <c r="A114" s="50">
        <f t="shared" si="1"/>
        <v>106</v>
      </c>
      <c r="B114" s="50" t="s">
        <v>481</v>
      </c>
      <c r="C114" s="53" t="s">
        <v>735</v>
      </c>
      <c r="D114" s="49" t="s">
        <v>602</v>
      </c>
      <c r="E114" s="54">
        <v>7000</v>
      </c>
      <c r="F114" s="52" t="s">
        <v>536</v>
      </c>
      <c r="G114" s="58"/>
      <c r="H114" s="154"/>
    </row>
    <row r="115" spans="1:8" s="27" customFormat="1" ht="38.25" customHeight="1">
      <c r="A115" s="50">
        <f t="shared" si="1"/>
        <v>107</v>
      </c>
      <c r="B115" s="50" t="s">
        <v>481</v>
      </c>
      <c r="C115" s="53" t="s">
        <v>734</v>
      </c>
      <c r="D115" s="49" t="s">
        <v>733</v>
      </c>
      <c r="E115" s="54">
        <v>10000</v>
      </c>
      <c r="F115" s="52" t="s">
        <v>536</v>
      </c>
      <c r="G115" s="58"/>
      <c r="H115" s="154"/>
    </row>
    <row r="116" spans="1:8" s="27" customFormat="1" ht="38.25" customHeight="1">
      <c r="A116" s="50">
        <f t="shared" si="1"/>
        <v>108</v>
      </c>
      <c r="B116" s="50" t="s">
        <v>481</v>
      </c>
      <c r="C116" s="53" t="s">
        <v>732</v>
      </c>
      <c r="D116" s="49" t="s">
        <v>537</v>
      </c>
      <c r="E116" s="51">
        <v>7000</v>
      </c>
      <c r="F116" s="52" t="s">
        <v>731</v>
      </c>
      <c r="G116" s="58"/>
      <c r="H116" s="154"/>
    </row>
    <row r="117" spans="1:8" s="27" customFormat="1" ht="38.25" customHeight="1">
      <c r="A117" s="50">
        <f t="shared" si="1"/>
        <v>109</v>
      </c>
      <c r="B117" s="50" t="s">
        <v>481</v>
      </c>
      <c r="C117" s="53" t="s">
        <v>730</v>
      </c>
      <c r="D117" s="49" t="s">
        <v>699</v>
      </c>
      <c r="E117" s="54">
        <v>10000</v>
      </c>
      <c r="F117" s="52" t="s">
        <v>536</v>
      </c>
      <c r="G117" s="58"/>
      <c r="H117" s="154"/>
    </row>
    <row r="118" spans="1:8" s="27" customFormat="1" ht="38.25" customHeight="1">
      <c r="A118" s="50">
        <f t="shared" si="1"/>
        <v>110</v>
      </c>
      <c r="B118" s="50" t="s">
        <v>481</v>
      </c>
      <c r="C118" s="53" t="s">
        <v>729</v>
      </c>
      <c r="D118" s="49" t="s">
        <v>512</v>
      </c>
      <c r="E118" s="51">
        <v>7000</v>
      </c>
      <c r="F118" s="52" t="s">
        <v>536</v>
      </c>
      <c r="G118" s="58"/>
      <c r="H118" s="154"/>
    </row>
    <row r="119" spans="1:8" s="27" customFormat="1" ht="38.25" customHeight="1">
      <c r="A119" s="50">
        <f t="shared" si="1"/>
        <v>111</v>
      </c>
      <c r="B119" s="50" t="s">
        <v>481</v>
      </c>
      <c r="C119" s="53" t="s">
        <v>728</v>
      </c>
      <c r="D119" s="49" t="s">
        <v>727</v>
      </c>
      <c r="E119" s="54">
        <v>8000</v>
      </c>
      <c r="F119" s="52" t="s">
        <v>536</v>
      </c>
      <c r="G119" s="58"/>
      <c r="H119" s="154"/>
    </row>
    <row r="120" spans="1:8" s="27" customFormat="1" ht="38.25" customHeight="1">
      <c r="A120" s="50">
        <f t="shared" si="1"/>
        <v>112</v>
      </c>
      <c r="B120" s="50" t="s">
        <v>481</v>
      </c>
      <c r="C120" s="53" t="s">
        <v>726</v>
      </c>
      <c r="D120" s="49" t="s">
        <v>576</v>
      </c>
      <c r="E120" s="51">
        <v>7000</v>
      </c>
      <c r="F120" s="52" t="s">
        <v>536</v>
      </c>
      <c r="G120" s="58"/>
      <c r="H120" s="154"/>
    </row>
    <row r="121" spans="1:8" s="27" customFormat="1" ht="38.25" customHeight="1">
      <c r="A121" s="50">
        <f t="shared" si="1"/>
        <v>113</v>
      </c>
      <c r="B121" s="50" t="s">
        <v>481</v>
      </c>
      <c r="C121" s="53" t="s">
        <v>725</v>
      </c>
      <c r="D121" s="49" t="s">
        <v>564</v>
      </c>
      <c r="E121" s="54">
        <v>7000</v>
      </c>
      <c r="F121" s="52" t="s">
        <v>536</v>
      </c>
      <c r="G121" s="58"/>
      <c r="H121" s="154"/>
    </row>
    <row r="122" spans="1:8" s="27" customFormat="1" ht="38.25" customHeight="1">
      <c r="A122" s="50">
        <f t="shared" si="1"/>
        <v>114</v>
      </c>
      <c r="B122" s="50" t="s">
        <v>481</v>
      </c>
      <c r="C122" s="53" t="s">
        <v>724</v>
      </c>
      <c r="D122" s="49" t="s">
        <v>479</v>
      </c>
      <c r="E122" s="54">
        <v>6500</v>
      </c>
      <c r="F122" s="52" t="s">
        <v>590</v>
      </c>
      <c r="G122" s="58"/>
      <c r="H122" s="154"/>
    </row>
    <row r="123" spans="1:8" s="27" customFormat="1" ht="38.25" customHeight="1">
      <c r="A123" s="50">
        <f t="shared" si="1"/>
        <v>115</v>
      </c>
      <c r="B123" s="50" t="s">
        <v>481</v>
      </c>
      <c r="C123" s="53" t="s">
        <v>723</v>
      </c>
      <c r="D123" s="49" t="s">
        <v>517</v>
      </c>
      <c r="E123" s="54">
        <v>7000</v>
      </c>
      <c r="F123" s="52" t="s">
        <v>536</v>
      </c>
      <c r="G123" s="58"/>
      <c r="H123" s="154"/>
    </row>
    <row r="124" spans="1:8" s="27" customFormat="1" ht="38.25" customHeight="1">
      <c r="A124" s="50">
        <f t="shared" si="1"/>
        <v>116</v>
      </c>
      <c r="B124" s="50" t="s">
        <v>481</v>
      </c>
      <c r="C124" s="53" t="s">
        <v>722</v>
      </c>
      <c r="D124" s="49" t="s">
        <v>602</v>
      </c>
      <c r="E124" s="54">
        <v>6000</v>
      </c>
      <c r="F124" s="52" t="s">
        <v>536</v>
      </c>
      <c r="G124" s="58"/>
      <c r="H124" s="154"/>
    </row>
    <row r="125" spans="1:8" s="27" customFormat="1" ht="38.25" customHeight="1">
      <c r="A125" s="50">
        <f t="shared" si="1"/>
        <v>117</v>
      </c>
      <c r="B125" s="50" t="s">
        <v>481</v>
      </c>
      <c r="C125" s="53" t="s">
        <v>721</v>
      </c>
      <c r="D125" s="49" t="s">
        <v>720</v>
      </c>
      <c r="E125" s="54">
        <v>7000</v>
      </c>
      <c r="F125" s="52" t="s">
        <v>536</v>
      </c>
      <c r="G125" s="58"/>
      <c r="H125" s="154"/>
    </row>
    <row r="126" spans="1:8" s="27" customFormat="1" ht="38.25" customHeight="1">
      <c r="A126" s="50">
        <f t="shared" si="1"/>
        <v>118</v>
      </c>
      <c r="B126" s="50" t="s">
        <v>481</v>
      </c>
      <c r="C126" s="53" t="s">
        <v>719</v>
      </c>
      <c r="D126" s="49" t="s">
        <v>537</v>
      </c>
      <c r="E126" s="54">
        <v>7000</v>
      </c>
      <c r="F126" s="52" t="s">
        <v>536</v>
      </c>
      <c r="G126" s="58"/>
      <c r="H126" s="154"/>
    </row>
    <row r="127" spans="1:8" s="27" customFormat="1" ht="38.25" customHeight="1">
      <c r="A127" s="50">
        <f t="shared" si="1"/>
        <v>119</v>
      </c>
      <c r="B127" s="50" t="s">
        <v>481</v>
      </c>
      <c r="C127" s="53" t="s">
        <v>718</v>
      </c>
      <c r="D127" s="49" t="s">
        <v>537</v>
      </c>
      <c r="E127" s="54">
        <v>8000</v>
      </c>
      <c r="F127" s="52" t="s">
        <v>536</v>
      </c>
      <c r="G127" s="58"/>
      <c r="H127" s="154"/>
    </row>
    <row r="128" spans="1:8" s="27" customFormat="1" ht="38.25" customHeight="1">
      <c r="A128" s="50">
        <f t="shared" si="1"/>
        <v>120</v>
      </c>
      <c r="B128" s="50" t="s">
        <v>481</v>
      </c>
      <c r="C128" s="53" t="s">
        <v>717</v>
      </c>
      <c r="D128" s="49" t="s">
        <v>580</v>
      </c>
      <c r="E128" s="54">
        <v>7000</v>
      </c>
      <c r="F128" s="52" t="s">
        <v>536</v>
      </c>
      <c r="G128" s="58"/>
      <c r="H128" s="154"/>
    </row>
    <row r="129" spans="1:8" s="27" customFormat="1" ht="38.25" customHeight="1">
      <c r="A129" s="50">
        <f t="shared" si="1"/>
        <v>121</v>
      </c>
      <c r="B129" s="50" t="s">
        <v>481</v>
      </c>
      <c r="C129" s="53" t="s">
        <v>716</v>
      </c>
      <c r="D129" s="49" t="s">
        <v>580</v>
      </c>
      <c r="E129" s="54">
        <v>8000</v>
      </c>
      <c r="F129" s="52" t="s">
        <v>536</v>
      </c>
      <c r="G129" s="58"/>
      <c r="H129" s="154"/>
    </row>
    <row r="130" spans="1:8" s="27" customFormat="1" ht="38.25" customHeight="1">
      <c r="A130" s="50">
        <f t="shared" si="1"/>
        <v>122</v>
      </c>
      <c r="B130" s="50" t="s">
        <v>481</v>
      </c>
      <c r="C130" s="53" t="s">
        <v>715</v>
      </c>
      <c r="D130" s="49" t="s">
        <v>537</v>
      </c>
      <c r="E130" s="54">
        <v>7000</v>
      </c>
      <c r="F130" s="52" t="s">
        <v>536</v>
      </c>
      <c r="G130" s="58"/>
      <c r="H130" s="154"/>
    </row>
    <row r="131" spans="1:8" s="27" customFormat="1" ht="38.25" customHeight="1">
      <c r="A131" s="50">
        <f t="shared" si="1"/>
        <v>123</v>
      </c>
      <c r="B131" s="50" t="s">
        <v>481</v>
      </c>
      <c r="C131" s="53" t="s">
        <v>714</v>
      </c>
      <c r="D131" s="49" t="s">
        <v>574</v>
      </c>
      <c r="E131" s="54">
        <v>7000</v>
      </c>
      <c r="F131" s="52" t="s">
        <v>536</v>
      </c>
      <c r="G131" s="58"/>
      <c r="H131" s="154"/>
    </row>
    <row r="132" spans="1:8" s="27" customFormat="1" ht="38.25" customHeight="1">
      <c r="A132" s="50">
        <f t="shared" si="1"/>
        <v>124</v>
      </c>
      <c r="B132" s="50" t="s">
        <v>481</v>
      </c>
      <c r="C132" s="53" t="s">
        <v>713</v>
      </c>
      <c r="D132" s="49" t="s">
        <v>564</v>
      </c>
      <c r="E132" s="55">
        <v>7000</v>
      </c>
      <c r="F132" s="52" t="s">
        <v>536</v>
      </c>
      <c r="G132" s="58"/>
      <c r="H132" s="154"/>
    </row>
    <row r="133" spans="1:8" s="27" customFormat="1" ht="38.25" customHeight="1">
      <c r="A133" s="50">
        <f t="shared" si="1"/>
        <v>125</v>
      </c>
      <c r="B133" s="50" t="s">
        <v>481</v>
      </c>
      <c r="C133" s="53" t="s">
        <v>712</v>
      </c>
      <c r="D133" s="49" t="s">
        <v>711</v>
      </c>
      <c r="E133" s="51">
        <v>9000</v>
      </c>
      <c r="F133" s="52" t="s">
        <v>536</v>
      </c>
      <c r="G133" s="58"/>
      <c r="H133" s="154"/>
    </row>
    <row r="134" spans="1:8" s="27" customFormat="1" ht="38.25" customHeight="1">
      <c r="A134" s="50">
        <f t="shared" si="1"/>
        <v>126</v>
      </c>
      <c r="B134" s="50" t="s">
        <v>481</v>
      </c>
      <c r="C134" s="53" t="s">
        <v>710</v>
      </c>
      <c r="D134" s="49" t="s">
        <v>564</v>
      </c>
      <c r="E134" s="51">
        <v>6500</v>
      </c>
      <c r="F134" s="52" t="s">
        <v>536</v>
      </c>
      <c r="G134" s="58"/>
      <c r="H134" s="154"/>
    </row>
    <row r="135" spans="1:8" s="27" customFormat="1" ht="38.25" customHeight="1">
      <c r="A135" s="50">
        <f t="shared" si="1"/>
        <v>127</v>
      </c>
      <c r="B135" s="50" t="s">
        <v>481</v>
      </c>
      <c r="C135" s="53" t="s">
        <v>709</v>
      </c>
      <c r="D135" s="49" t="s">
        <v>574</v>
      </c>
      <c r="E135" s="54">
        <v>7000</v>
      </c>
      <c r="F135" s="52" t="s">
        <v>536</v>
      </c>
      <c r="G135" s="58"/>
      <c r="H135" s="154"/>
    </row>
    <row r="136" spans="1:8" s="27" customFormat="1" ht="38.25" customHeight="1">
      <c r="A136" s="50">
        <f t="shared" si="1"/>
        <v>128</v>
      </c>
      <c r="B136" s="50" t="s">
        <v>481</v>
      </c>
      <c r="C136" s="53" t="s">
        <v>708</v>
      </c>
      <c r="D136" s="49" t="s">
        <v>707</v>
      </c>
      <c r="E136" s="54">
        <v>10000</v>
      </c>
      <c r="F136" s="52" t="s">
        <v>536</v>
      </c>
      <c r="G136" s="58"/>
      <c r="H136" s="154"/>
    </row>
    <row r="137" spans="1:8" s="27" customFormat="1" ht="38.25" customHeight="1">
      <c r="A137" s="50">
        <f t="shared" si="1"/>
        <v>129</v>
      </c>
      <c r="B137" s="50" t="s">
        <v>481</v>
      </c>
      <c r="C137" s="53" t="s">
        <v>706</v>
      </c>
      <c r="D137" s="49" t="s">
        <v>517</v>
      </c>
      <c r="E137" s="54">
        <v>6500</v>
      </c>
      <c r="F137" s="52" t="s">
        <v>536</v>
      </c>
      <c r="G137" s="58"/>
      <c r="H137" s="154"/>
    </row>
    <row r="138" spans="1:8" s="27" customFormat="1" ht="38.25" customHeight="1">
      <c r="A138" s="50">
        <f t="shared" ref="A138:A201" si="2">A137+1</f>
        <v>130</v>
      </c>
      <c r="B138" s="50" t="s">
        <v>481</v>
      </c>
      <c r="C138" s="53" t="s">
        <v>705</v>
      </c>
      <c r="D138" s="49" t="s">
        <v>537</v>
      </c>
      <c r="E138" s="51">
        <v>7000</v>
      </c>
      <c r="F138" s="52" t="s">
        <v>536</v>
      </c>
      <c r="G138" s="58"/>
      <c r="H138" s="154"/>
    </row>
    <row r="139" spans="1:8" s="27" customFormat="1" ht="38.25" customHeight="1">
      <c r="A139" s="50">
        <f t="shared" si="2"/>
        <v>131</v>
      </c>
      <c r="B139" s="50" t="s">
        <v>481</v>
      </c>
      <c r="C139" s="53" t="s">
        <v>704</v>
      </c>
      <c r="D139" s="49" t="s">
        <v>580</v>
      </c>
      <c r="E139" s="51">
        <v>8000</v>
      </c>
      <c r="F139" s="52" t="s">
        <v>536</v>
      </c>
      <c r="G139" s="58"/>
      <c r="H139" s="154"/>
    </row>
    <row r="140" spans="1:8" s="27" customFormat="1" ht="38.25" customHeight="1">
      <c r="A140" s="50">
        <f t="shared" si="2"/>
        <v>132</v>
      </c>
      <c r="B140" s="50" t="s">
        <v>481</v>
      </c>
      <c r="C140" s="53" t="s">
        <v>703</v>
      </c>
      <c r="D140" s="49" t="s">
        <v>574</v>
      </c>
      <c r="E140" s="51">
        <v>6500</v>
      </c>
      <c r="F140" s="52" t="s">
        <v>530</v>
      </c>
      <c r="G140" s="58"/>
      <c r="H140" s="154"/>
    </row>
    <row r="141" spans="1:8" s="27" customFormat="1" ht="38.25" customHeight="1">
      <c r="A141" s="50">
        <f t="shared" si="2"/>
        <v>133</v>
      </c>
      <c r="B141" s="50" t="s">
        <v>481</v>
      </c>
      <c r="C141" s="53" t="s">
        <v>702</v>
      </c>
      <c r="D141" s="49" t="s">
        <v>576</v>
      </c>
      <c r="E141" s="54">
        <v>8000</v>
      </c>
      <c r="F141" s="52" t="s">
        <v>536</v>
      </c>
      <c r="G141" s="58"/>
      <c r="H141" s="154"/>
    </row>
    <row r="142" spans="1:8" s="27" customFormat="1" ht="38.25" customHeight="1">
      <c r="A142" s="50">
        <f t="shared" si="2"/>
        <v>134</v>
      </c>
      <c r="B142" s="50" t="s">
        <v>481</v>
      </c>
      <c r="C142" s="53" t="s">
        <v>701</v>
      </c>
      <c r="D142" s="49" t="s">
        <v>528</v>
      </c>
      <c r="E142" s="51">
        <f>11150+6000</f>
        <v>17150</v>
      </c>
      <c r="F142" s="52" t="s">
        <v>484</v>
      </c>
      <c r="G142" s="52" t="s">
        <v>615</v>
      </c>
      <c r="H142" s="154"/>
    </row>
    <row r="143" spans="1:8" s="27" customFormat="1" ht="38.25" customHeight="1">
      <c r="A143" s="50">
        <f t="shared" si="2"/>
        <v>135</v>
      </c>
      <c r="B143" s="50" t="s">
        <v>481</v>
      </c>
      <c r="C143" s="53" t="s">
        <v>700</v>
      </c>
      <c r="D143" s="49" t="s">
        <v>699</v>
      </c>
      <c r="E143" s="51">
        <f>7096.77+10000</f>
        <v>17096.77</v>
      </c>
      <c r="F143" s="52" t="s">
        <v>698</v>
      </c>
      <c r="G143" s="52" t="s">
        <v>697</v>
      </c>
      <c r="H143" s="154"/>
    </row>
    <row r="144" spans="1:8" s="27" customFormat="1" ht="38.25" customHeight="1">
      <c r="A144" s="50">
        <f t="shared" si="2"/>
        <v>136</v>
      </c>
      <c r="B144" s="50" t="s">
        <v>481</v>
      </c>
      <c r="C144" s="53" t="s">
        <v>696</v>
      </c>
      <c r="D144" s="49" t="s">
        <v>482</v>
      </c>
      <c r="E144" s="54">
        <v>6500</v>
      </c>
      <c r="F144" s="52" t="s">
        <v>619</v>
      </c>
      <c r="G144" s="58"/>
      <c r="H144" s="154"/>
    </row>
    <row r="145" spans="1:8" s="27" customFormat="1" ht="38.25" customHeight="1">
      <c r="A145" s="50">
        <f t="shared" si="2"/>
        <v>137</v>
      </c>
      <c r="B145" s="50" t="s">
        <v>481</v>
      </c>
      <c r="C145" s="53" t="s">
        <v>695</v>
      </c>
      <c r="D145" s="49" t="s">
        <v>479</v>
      </c>
      <c r="E145" s="54">
        <f>6500+3900</f>
        <v>10400</v>
      </c>
      <c r="F145" s="52" t="s">
        <v>694</v>
      </c>
      <c r="G145" s="52" t="s">
        <v>615</v>
      </c>
      <c r="H145" s="154"/>
    </row>
    <row r="146" spans="1:8" s="27" customFormat="1" ht="38.25" customHeight="1">
      <c r="A146" s="50">
        <f t="shared" si="2"/>
        <v>138</v>
      </c>
      <c r="B146" s="50" t="s">
        <v>481</v>
      </c>
      <c r="C146" s="53" t="s">
        <v>693</v>
      </c>
      <c r="D146" s="49" t="s">
        <v>485</v>
      </c>
      <c r="E146" s="51">
        <v>10000</v>
      </c>
      <c r="F146" s="52" t="s">
        <v>692</v>
      </c>
      <c r="G146" s="58"/>
      <c r="H146" s="154"/>
    </row>
    <row r="147" spans="1:8" s="27" customFormat="1" ht="38.25" customHeight="1">
      <c r="A147" s="50">
        <f t="shared" si="2"/>
        <v>139</v>
      </c>
      <c r="B147" s="50" t="s">
        <v>481</v>
      </c>
      <c r="C147" s="53" t="s">
        <v>691</v>
      </c>
      <c r="D147" s="49" t="s">
        <v>549</v>
      </c>
      <c r="E147" s="51">
        <f>9000+9000</f>
        <v>18000</v>
      </c>
      <c r="F147" s="52" t="s">
        <v>501</v>
      </c>
      <c r="G147" s="52" t="s">
        <v>503</v>
      </c>
      <c r="H147" s="154"/>
    </row>
    <row r="148" spans="1:8" s="27" customFormat="1" ht="38.25" customHeight="1">
      <c r="A148" s="50">
        <f t="shared" si="2"/>
        <v>140</v>
      </c>
      <c r="B148" s="50" t="s">
        <v>481</v>
      </c>
      <c r="C148" s="53" t="s">
        <v>690</v>
      </c>
      <c r="D148" s="49" t="s">
        <v>689</v>
      </c>
      <c r="E148" s="51">
        <f>10000+10000</f>
        <v>20000</v>
      </c>
      <c r="F148" s="52" t="s">
        <v>688</v>
      </c>
      <c r="G148" s="52" t="s">
        <v>489</v>
      </c>
      <c r="H148" s="154"/>
    </row>
    <row r="149" spans="1:8" s="27" customFormat="1" ht="38.25" customHeight="1">
      <c r="A149" s="50">
        <f t="shared" si="2"/>
        <v>141</v>
      </c>
      <c r="B149" s="50" t="s">
        <v>481</v>
      </c>
      <c r="C149" s="53" t="s">
        <v>687</v>
      </c>
      <c r="D149" s="49" t="s">
        <v>555</v>
      </c>
      <c r="E149" s="51">
        <f>4612.9+6500</f>
        <v>11112.9</v>
      </c>
      <c r="F149" s="52" t="s">
        <v>681</v>
      </c>
      <c r="G149" s="52" t="s">
        <v>686</v>
      </c>
      <c r="H149" s="154"/>
    </row>
    <row r="150" spans="1:8" s="27" customFormat="1" ht="38.25" customHeight="1">
      <c r="A150" s="50">
        <f t="shared" si="2"/>
        <v>142</v>
      </c>
      <c r="B150" s="50" t="s">
        <v>481</v>
      </c>
      <c r="C150" s="53" t="s">
        <v>685</v>
      </c>
      <c r="D150" s="49" t="s">
        <v>549</v>
      </c>
      <c r="E150" s="51">
        <f>10000+10000</f>
        <v>20000</v>
      </c>
      <c r="F150" s="52" t="s">
        <v>662</v>
      </c>
      <c r="G150" s="52" t="s">
        <v>503</v>
      </c>
      <c r="H150" s="154"/>
    </row>
    <row r="151" spans="1:8" s="27" customFormat="1" ht="38.25" customHeight="1">
      <c r="A151" s="50">
        <f t="shared" si="2"/>
        <v>143</v>
      </c>
      <c r="B151" s="50" t="s">
        <v>481</v>
      </c>
      <c r="C151" s="53" t="s">
        <v>684</v>
      </c>
      <c r="D151" s="49" t="s">
        <v>507</v>
      </c>
      <c r="E151" s="54">
        <f>10000+6000+4000</f>
        <v>20000</v>
      </c>
      <c r="F151" s="52" t="s">
        <v>683</v>
      </c>
      <c r="G151" s="52" t="s">
        <v>503</v>
      </c>
      <c r="H151" s="154"/>
    </row>
    <row r="152" spans="1:8" s="27" customFormat="1" ht="38.25" customHeight="1">
      <c r="A152" s="50">
        <f t="shared" si="2"/>
        <v>144</v>
      </c>
      <c r="B152" s="50" t="s">
        <v>481</v>
      </c>
      <c r="C152" s="53" t="s">
        <v>682</v>
      </c>
      <c r="D152" s="49" t="s">
        <v>485</v>
      </c>
      <c r="E152" s="51">
        <f>7096.77+10000</f>
        <v>17096.77</v>
      </c>
      <c r="F152" s="52" t="s">
        <v>681</v>
      </c>
      <c r="G152" s="52" t="s">
        <v>606</v>
      </c>
      <c r="H152" s="154"/>
    </row>
    <row r="153" spans="1:8" s="27" customFormat="1" ht="38.25" customHeight="1">
      <c r="A153" s="50">
        <f t="shared" si="2"/>
        <v>145</v>
      </c>
      <c r="B153" s="50" t="s">
        <v>481</v>
      </c>
      <c r="C153" s="53" t="s">
        <v>680</v>
      </c>
      <c r="D153" s="49" t="s">
        <v>608</v>
      </c>
      <c r="E153" s="54">
        <f>10000+10000</f>
        <v>20000</v>
      </c>
      <c r="F153" s="52" t="s">
        <v>506</v>
      </c>
      <c r="G153" s="52" t="s">
        <v>503</v>
      </c>
      <c r="H153" s="154"/>
    </row>
    <row r="154" spans="1:8" s="27" customFormat="1" ht="38.25" customHeight="1">
      <c r="A154" s="50">
        <f t="shared" si="2"/>
        <v>146</v>
      </c>
      <c r="B154" s="50" t="s">
        <v>481</v>
      </c>
      <c r="C154" s="53" t="s">
        <v>679</v>
      </c>
      <c r="D154" s="53" t="s">
        <v>507</v>
      </c>
      <c r="E154" s="54">
        <f>10000+10000</f>
        <v>20000</v>
      </c>
      <c r="F154" s="52" t="s">
        <v>662</v>
      </c>
      <c r="G154" s="52" t="s">
        <v>678</v>
      </c>
      <c r="H154" s="154"/>
    </row>
    <row r="155" spans="1:8" s="27" customFormat="1" ht="38.25" customHeight="1">
      <c r="A155" s="50">
        <f t="shared" si="2"/>
        <v>147</v>
      </c>
      <c r="B155" s="50" t="s">
        <v>481</v>
      </c>
      <c r="C155" s="53" t="s">
        <v>677</v>
      </c>
      <c r="D155" s="49" t="s">
        <v>574</v>
      </c>
      <c r="E155" s="54">
        <f>6500+6500+6500</f>
        <v>19500</v>
      </c>
      <c r="F155" s="52" t="s">
        <v>490</v>
      </c>
      <c r="G155" s="52" t="s">
        <v>610</v>
      </c>
      <c r="H155" s="154"/>
    </row>
    <row r="156" spans="1:8" s="27" customFormat="1" ht="38.25" customHeight="1">
      <c r="A156" s="50">
        <f t="shared" si="2"/>
        <v>148</v>
      </c>
      <c r="B156" s="50" t="s">
        <v>481</v>
      </c>
      <c r="C156" s="53" t="s">
        <v>676</v>
      </c>
      <c r="D156" s="49" t="s">
        <v>675</v>
      </c>
      <c r="E156" s="51">
        <v>4612.8999999999996</v>
      </c>
      <c r="F156" s="52" t="s">
        <v>601</v>
      </c>
      <c r="G156" s="58"/>
      <c r="H156" s="154"/>
    </row>
    <row r="157" spans="1:8" s="27" customFormat="1" ht="38.25" customHeight="1">
      <c r="A157" s="50">
        <f t="shared" si="2"/>
        <v>149</v>
      </c>
      <c r="B157" s="50" t="s">
        <v>481</v>
      </c>
      <c r="C157" s="53" t="s">
        <v>674</v>
      </c>
      <c r="D157" s="53" t="s">
        <v>507</v>
      </c>
      <c r="E157" s="51">
        <f>7096.77+10000</f>
        <v>17096.77</v>
      </c>
      <c r="F157" s="52" t="s">
        <v>601</v>
      </c>
      <c r="G157" s="52" t="s">
        <v>606</v>
      </c>
      <c r="H157" s="154"/>
    </row>
    <row r="158" spans="1:8" s="27" customFormat="1" ht="38.25" customHeight="1">
      <c r="A158" s="50">
        <f t="shared" si="2"/>
        <v>150</v>
      </c>
      <c r="B158" s="50" t="s">
        <v>481</v>
      </c>
      <c r="C158" s="53" t="s">
        <v>673</v>
      </c>
      <c r="D158" s="49" t="s">
        <v>507</v>
      </c>
      <c r="E158" s="54">
        <f>10000+10000</f>
        <v>20000</v>
      </c>
      <c r="F158" s="52" t="s">
        <v>490</v>
      </c>
      <c r="G158" s="52" t="s">
        <v>503</v>
      </c>
      <c r="H158" s="154"/>
    </row>
    <row r="159" spans="1:8" s="27" customFormat="1" ht="38.25" customHeight="1">
      <c r="A159" s="50">
        <f t="shared" si="2"/>
        <v>151</v>
      </c>
      <c r="B159" s="50" t="s">
        <v>481</v>
      </c>
      <c r="C159" s="53" t="s">
        <v>672</v>
      </c>
      <c r="D159" s="49" t="s">
        <v>549</v>
      </c>
      <c r="E159" s="54">
        <v>12000</v>
      </c>
      <c r="F159" s="52" t="s">
        <v>536</v>
      </c>
      <c r="G159" s="58"/>
      <c r="H159" s="154"/>
    </row>
    <row r="160" spans="1:8" s="27" customFormat="1" ht="38.25" customHeight="1">
      <c r="A160" s="50">
        <f t="shared" si="2"/>
        <v>152</v>
      </c>
      <c r="B160" s="50" t="s">
        <v>481</v>
      </c>
      <c r="C160" s="53" t="s">
        <v>671</v>
      </c>
      <c r="D160" s="49" t="s">
        <v>479</v>
      </c>
      <c r="E160" s="54">
        <v>6500</v>
      </c>
      <c r="F160" s="52" t="s">
        <v>490</v>
      </c>
      <c r="G160" s="58"/>
      <c r="H160" s="154"/>
    </row>
    <row r="161" spans="1:8" s="27" customFormat="1" ht="38.25" customHeight="1">
      <c r="A161" s="50">
        <f t="shared" si="2"/>
        <v>153</v>
      </c>
      <c r="B161" s="50" t="s">
        <v>481</v>
      </c>
      <c r="C161" s="53" t="s">
        <v>670</v>
      </c>
      <c r="D161" s="49" t="s">
        <v>608</v>
      </c>
      <c r="E161" s="51">
        <f>7096.77+10000</f>
        <v>17096.77</v>
      </c>
      <c r="F161" s="52" t="s">
        <v>607</v>
      </c>
      <c r="G161" s="52" t="s">
        <v>606</v>
      </c>
      <c r="H161" s="154"/>
    </row>
    <row r="162" spans="1:8" s="27" customFormat="1" ht="38.25" customHeight="1">
      <c r="A162" s="50">
        <f t="shared" si="2"/>
        <v>154</v>
      </c>
      <c r="B162" s="50" t="s">
        <v>481</v>
      </c>
      <c r="C162" s="53" t="s">
        <v>669</v>
      </c>
      <c r="D162" s="49" t="s">
        <v>479</v>
      </c>
      <c r="E162" s="54">
        <f>6500+6500</f>
        <v>13000</v>
      </c>
      <c r="F162" s="52" t="s">
        <v>490</v>
      </c>
      <c r="G162" s="52" t="s">
        <v>503</v>
      </c>
      <c r="H162" s="154"/>
    </row>
    <row r="163" spans="1:8" s="27" customFormat="1" ht="38.25" customHeight="1">
      <c r="A163" s="50">
        <f t="shared" si="2"/>
        <v>155</v>
      </c>
      <c r="B163" s="50" t="s">
        <v>481</v>
      </c>
      <c r="C163" s="53" t="s">
        <v>668</v>
      </c>
      <c r="D163" s="49" t="s">
        <v>479</v>
      </c>
      <c r="E163" s="54">
        <f>6500+6500</f>
        <v>13000</v>
      </c>
      <c r="F163" s="52" t="s">
        <v>484</v>
      </c>
      <c r="G163" s="52" t="s">
        <v>503</v>
      </c>
      <c r="H163" s="154"/>
    </row>
    <row r="164" spans="1:8" s="27" customFormat="1" ht="38.25" customHeight="1">
      <c r="A164" s="50">
        <f t="shared" si="2"/>
        <v>156</v>
      </c>
      <c r="B164" s="50" t="s">
        <v>481</v>
      </c>
      <c r="C164" s="53" t="s">
        <v>667</v>
      </c>
      <c r="D164" s="49" t="s">
        <v>479</v>
      </c>
      <c r="E164" s="54">
        <f>10000+6000</f>
        <v>16000</v>
      </c>
      <c r="F164" s="52" t="s">
        <v>484</v>
      </c>
      <c r="G164" s="52" t="s">
        <v>666</v>
      </c>
      <c r="H164" s="154"/>
    </row>
    <row r="165" spans="1:8" s="27" customFormat="1" ht="38.25" customHeight="1">
      <c r="A165" s="50">
        <f t="shared" si="2"/>
        <v>157</v>
      </c>
      <c r="B165" s="50" t="s">
        <v>481</v>
      </c>
      <c r="C165" s="53" t="s">
        <v>665</v>
      </c>
      <c r="D165" s="49" t="s">
        <v>479</v>
      </c>
      <c r="E165" s="54">
        <f>6500+3900</f>
        <v>10400</v>
      </c>
      <c r="F165" s="52" t="s">
        <v>484</v>
      </c>
      <c r="G165" s="52" t="s">
        <v>615</v>
      </c>
      <c r="H165" s="154"/>
    </row>
    <row r="166" spans="1:8" s="27" customFormat="1" ht="38.25" customHeight="1">
      <c r="A166" s="50">
        <f t="shared" si="2"/>
        <v>158</v>
      </c>
      <c r="B166" s="50" t="s">
        <v>481</v>
      </c>
      <c r="C166" s="53" t="s">
        <v>664</v>
      </c>
      <c r="D166" s="49" t="s">
        <v>507</v>
      </c>
      <c r="E166" s="51">
        <f>10000+10000</f>
        <v>20000</v>
      </c>
      <c r="F166" s="52" t="s">
        <v>504</v>
      </c>
      <c r="G166" s="52" t="s">
        <v>503</v>
      </c>
      <c r="H166" s="154"/>
    </row>
    <row r="167" spans="1:8" s="27" customFormat="1" ht="38.25" customHeight="1">
      <c r="A167" s="50">
        <f t="shared" si="2"/>
        <v>159</v>
      </c>
      <c r="B167" s="50" t="s">
        <v>481</v>
      </c>
      <c r="C167" s="53" t="s">
        <v>663</v>
      </c>
      <c r="D167" s="49" t="s">
        <v>482</v>
      </c>
      <c r="E167" s="51">
        <f>8000+8000</f>
        <v>16000</v>
      </c>
      <c r="F167" s="52" t="s">
        <v>662</v>
      </c>
      <c r="G167" s="52" t="s">
        <v>503</v>
      </c>
      <c r="H167" s="154"/>
    </row>
    <row r="168" spans="1:8" s="27" customFormat="1" ht="38.25" customHeight="1">
      <c r="A168" s="50">
        <f t="shared" si="2"/>
        <v>160</v>
      </c>
      <c r="B168" s="50" t="s">
        <v>481</v>
      </c>
      <c r="C168" s="53" t="s">
        <v>661</v>
      </c>
      <c r="D168" s="49" t="s">
        <v>479</v>
      </c>
      <c r="E168" s="54">
        <f>6500+3900</f>
        <v>10400</v>
      </c>
      <c r="F168" s="52" t="s">
        <v>484</v>
      </c>
      <c r="G168" s="52" t="s">
        <v>615</v>
      </c>
      <c r="H168" s="154"/>
    </row>
    <row r="169" spans="1:8" s="27" customFormat="1" ht="38.25" customHeight="1">
      <c r="A169" s="50">
        <f t="shared" si="2"/>
        <v>161</v>
      </c>
      <c r="B169" s="50" t="s">
        <v>481</v>
      </c>
      <c r="C169" s="53" t="s">
        <v>660</v>
      </c>
      <c r="D169" s="49" t="s">
        <v>479</v>
      </c>
      <c r="E169" s="54">
        <f>6500+3900</f>
        <v>10400</v>
      </c>
      <c r="F169" s="52" t="s">
        <v>484</v>
      </c>
      <c r="G169" s="52" t="s">
        <v>615</v>
      </c>
      <c r="H169" s="154"/>
    </row>
    <row r="170" spans="1:8" s="27" customFormat="1" ht="38.25" customHeight="1">
      <c r="A170" s="50">
        <f t="shared" si="2"/>
        <v>162</v>
      </c>
      <c r="B170" s="50" t="s">
        <v>481</v>
      </c>
      <c r="C170" s="53" t="s">
        <v>659</v>
      </c>
      <c r="D170" s="53" t="s">
        <v>507</v>
      </c>
      <c r="E170" s="51">
        <f>7096.77+10000</f>
        <v>17096.77</v>
      </c>
      <c r="F170" s="52" t="s">
        <v>601</v>
      </c>
      <c r="G170" s="52" t="s">
        <v>606</v>
      </c>
      <c r="H170" s="154"/>
    </row>
    <row r="171" spans="1:8" s="27" customFormat="1" ht="38.25" customHeight="1">
      <c r="A171" s="50">
        <f t="shared" si="2"/>
        <v>163</v>
      </c>
      <c r="B171" s="50" t="s">
        <v>481</v>
      </c>
      <c r="C171" s="53" t="s">
        <v>658</v>
      </c>
      <c r="D171" s="49" t="s">
        <v>555</v>
      </c>
      <c r="E171" s="54">
        <f>6500+6500</f>
        <v>13000</v>
      </c>
      <c r="F171" s="52" t="s">
        <v>490</v>
      </c>
      <c r="G171" s="52" t="s">
        <v>503</v>
      </c>
      <c r="H171" s="154"/>
    </row>
    <row r="172" spans="1:8" s="27" customFormat="1" ht="38.25" customHeight="1">
      <c r="A172" s="50">
        <f t="shared" si="2"/>
        <v>164</v>
      </c>
      <c r="B172" s="50" t="s">
        <v>481</v>
      </c>
      <c r="C172" s="53" t="s">
        <v>657</v>
      </c>
      <c r="D172" s="49" t="s">
        <v>507</v>
      </c>
      <c r="E172" s="54">
        <f>10000+6000</f>
        <v>16000</v>
      </c>
      <c r="F172" s="52" t="s">
        <v>484</v>
      </c>
      <c r="G172" s="52" t="s">
        <v>615</v>
      </c>
      <c r="H172" s="154"/>
    </row>
    <row r="173" spans="1:8" s="27" customFormat="1" ht="38.25" customHeight="1">
      <c r="A173" s="50">
        <f t="shared" si="2"/>
        <v>165</v>
      </c>
      <c r="B173" s="50" t="s">
        <v>481</v>
      </c>
      <c r="C173" s="53" t="s">
        <v>656</v>
      </c>
      <c r="D173" s="49" t="s">
        <v>479</v>
      </c>
      <c r="E173" s="54">
        <f t="shared" ref="E173:E180" si="3">6500+3900</f>
        <v>10400</v>
      </c>
      <c r="F173" s="52" t="s">
        <v>484</v>
      </c>
      <c r="G173" s="52" t="s">
        <v>503</v>
      </c>
      <c r="H173" s="154"/>
    </row>
    <row r="174" spans="1:8" s="27" customFormat="1" ht="38.25" customHeight="1">
      <c r="A174" s="50">
        <f t="shared" si="2"/>
        <v>166</v>
      </c>
      <c r="B174" s="50" t="s">
        <v>481</v>
      </c>
      <c r="C174" s="53" t="s">
        <v>655</v>
      </c>
      <c r="D174" s="49" t="s">
        <v>479</v>
      </c>
      <c r="E174" s="54">
        <f t="shared" si="3"/>
        <v>10400</v>
      </c>
      <c r="F174" s="52" t="s">
        <v>484</v>
      </c>
      <c r="G174" s="52" t="s">
        <v>615</v>
      </c>
      <c r="H174" s="154"/>
    </row>
    <row r="175" spans="1:8" s="27" customFormat="1" ht="38.25" customHeight="1">
      <c r="A175" s="50">
        <f t="shared" si="2"/>
        <v>167</v>
      </c>
      <c r="B175" s="50" t="s">
        <v>481</v>
      </c>
      <c r="C175" s="53" t="s">
        <v>654</v>
      </c>
      <c r="D175" s="49" t="s">
        <v>479</v>
      </c>
      <c r="E175" s="54">
        <f t="shared" si="3"/>
        <v>10400</v>
      </c>
      <c r="F175" s="52" t="s">
        <v>484</v>
      </c>
      <c r="G175" s="52" t="s">
        <v>615</v>
      </c>
      <c r="H175" s="154"/>
    </row>
    <row r="176" spans="1:8" s="27" customFormat="1" ht="38.25" customHeight="1">
      <c r="A176" s="50">
        <f t="shared" si="2"/>
        <v>168</v>
      </c>
      <c r="B176" s="50" t="s">
        <v>481</v>
      </c>
      <c r="C176" s="53" t="s">
        <v>653</v>
      </c>
      <c r="D176" s="49" t="s">
        <v>479</v>
      </c>
      <c r="E176" s="54">
        <f t="shared" si="3"/>
        <v>10400</v>
      </c>
      <c r="F176" s="52" t="s">
        <v>484</v>
      </c>
      <c r="G176" s="52" t="s">
        <v>615</v>
      </c>
      <c r="H176" s="154"/>
    </row>
    <row r="177" spans="1:8" s="27" customFormat="1" ht="38.25" customHeight="1">
      <c r="A177" s="50">
        <f t="shared" si="2"/>
        <v>169</v>
      </c>
      <c r="B177" s="50" t="s">
        <v>481</v>
      </c>
      <c r="C177" s="53" t="s">
        <v>652</v>
      </c>
      <c r="D177" s="49" t="s">
        <v>479</v>
      </c>
      <c r="E177" s="54">
        <f t="shared" si="3"/>
        <v>10400</v>
      </c>
      <c r="F177" s="52" t="s">
        <v>484</v>
      </c>
      <c r="G177" s="52" t="s">
        <v>503</v>
      </c>
      <c r="H177" s="154"/>
    </row>
    <row r="178" spans="1:8" s="27" customFormat="1" ht="38.25" customHeight="1">
      <c r="A178" s="50">
        <f t="shared" si="2"/>
        <v>170</v>
      </c>
      <c r="B178" s="50" t="s">
        <v>481</v>
      </c>
      <c r="C178" s="53" t="s">
        <v>651</v>
      </c>
      <c r="D178" s="49" t="s">
        <v>479</v>
      </c>
      <c r="E178" s="54">
        <f t="shared" si="3"/>
        <v>10400</v>
      </c>
      <c r="F178" s="52" t="s">
        <v>484</v>
      </c>
      <c r="G178" s="52" t="s">
        <v>615</v>
      </c>
      <c r="H178" s="154"/>
    </row>
    <row r="179" spans="1:8" s="27" customFormat="1" ht="38.25" customHeight="1">
      <c r="A179" s="50">
        <f t="shared" si="2"/>
        <v>171</v>
      </c>
      <c r="B179" s="50" t="s">
        <v>481</v>
      </c>
      <c r="C179" s="53" t="s">
        <v>650</v>
      </c>
      <c r="D179" s="49" t="s">
        <v>479</v>
      </c>
      <c r="E179" s="54">
        <f t="shared" si="3"/>
        <v>10400</v>
      </c>
      <c r="F179" s="52" t="s">
        <v>484</v>
      </c>
      <c r="G179" s="52" t="s">
        <v>648</v>
      </c>
      <c r="H179" s="154"/>
    </row>
    <row r="180" spans="1:8" s="27" customFormat="1" ht="38.25" customHeight="1">
      <c r="A180" s="50">
        <f t="shared" si="2"/>
        <v>172</v>
      </c>
      <c r="B180" s="50" t="s">
        <v>481</v>
      </c>
      <c r="C180" s="53" t="s">
        <v>649</v>
      </c>
      <c r="D180" s="49" t="s">
        <v>479</v>
      </c>
      <c r="E180" s="54">
        <f t="shared" si="3"/>
        <v>10400</v>
      </c>
      <c r="F180" s="52" t="s">
        <v>484</v>
      </c>
      <c r="G180" s="52" t="s">
        <v>648</v>
      </c>
      <c r="H180" s="154"/>
    </row>
    <row r="181" spans="1:8" s="27" customFormat="1" ht="38.25" customHeight="1">
      <c r="A181" s="50">
        <f t="shared" si="2"/>
        <v>173</v>
      </c>
      <c r="B181" s="50" t="s">
        <v>481</v>
      </c>
      <c r="C181" s="53" t="s">
        <v>647</v>
      </c>
      <c r="D181" s="49" t="s">
        <v>507</v>
      </c>
      <c r="E181" s="54">
        <f>10000+6000</f>
        <v>16000</v>
      </c>
      <c r="F181" s="52" t="s">
        <v>484</v>
      </c>
      <c r="G181" s="52" t="s">
        <v>615</v>
      </c>
      <c r="H181" s="154"/>
    </row>
    <row r="182" spans="1:8" s="27" customFormat="1" ht="38.25" customHeight="1">
      <c r="A182" s="50">
        <f t="shared" si="2"/>
        <v>174</v>
      </c>
      <c r="B182" s="50" t="s">
        <v>481</v>
      </c>
      <c r="C182" s="53" t="s">
        <v>646</v>
      </c>
      <c r="D182" s="49" t="s">
        <v>479</v>
      </c>
      <c r="E182" s="54">
        <f t="shared" ref="E182:E192" si="4">6500+3900</f>
        <v>10400</v>
      </c>
      <c r="F182" s="52" t="s">
        <v>484</v>
      </c>
      <c r="G182" s="52" t="s">
        <v>644</v>
      </c>
      <c r="H182" s="154"/>
    </row>
    <row r="183" spans="1:8" s="27" customFormat="1" ht="38.25" customHeight="1">
      <c r="A183" s="50">
        <f t="shared" si="2"/>
        <v>175</v>
      </c>
      <c r="B183" s="50" t="s">
        <v>481</v>
      </c>
      <c r="C183" s="53" t="s">
        <v>645</v>
      </c>
      <c r="D183" s="49" t="s">
        <v>479</v>
      </c>
      <c r="E183" s="54">
        <f t="shared" si="4"/>
        <v>10400</v>
      </c>
      <c r="F183" s="52" t="s">
        <v>484</v>
      </c>
      <c r="G183" s="52" t="s">
        <v>644</v>
      </c>
      <c r="H183" s="154"/>
    </row>
    <row r="184" spans="1:8" s="27" customFormat="1" ht="38.25" customHeight="1">
      <c r="A184" s="50">
        <f t="shared" si="2"/>
        <v>176</v>
      </c>
      <c r="B184" s="50" t="s">
        <v>481</v>
      </c>
      <c r="C184" s="53" t="s">
        <v>643</v>
      </c>
      <c r="D184" s="49" t="s">
        <v>479</v>
      </c>
      <c r="E184" s="54">
        <f t="shared" si="4"/>
        <v>10400</v>
      </c>
      <c r="F184" s="52" t="s">
        <v>484</v>
      </c>
      <c r="G184" s="52" t="s">
        <v>615</v>
      </c>
      <c r="H184" s="154"/>
    </row>
    <row r="185" spans="1:8" s="27" customFormat="1" ht="38.25" customHeight="1">
      <c r="A185" s="50">
        <f t="shared" si="2"/>
        <v>177</v>
      </c>
      <c r="B185" s="50" t="s">
        <v>481</v>
      </c>
      <c r="C185" s="53" t="s">
        <v>642</v>
      </c>
      <c r="D185" s="49" t="s">
        <v>479</v>
      </c>
      <c r="E185" s="54">
        <f t="shared" si="4"/>
        <v>10400</v>
      </c>
      <c r="F185" s="52" t="s">
        <v>484</v>
      </c>
      <c r="G185" s="52" t="s">
        <v>615</v>
      </c>
      <c r="H185" s="154"/>
    </row>
    <row r="186" spans="1:8" s="27" customFormat="1" ht="38.25" customHeight="1">
      <c r="A186" s="50">
        <f t="shared" si="2"/>
        <v>178</v>
      </c>
      <c r="B186" s="50" t="s">
        <v>481</v>
      </c>
      <c r="C186" s="53" t="s">
        <v>641</v>
      </c>
      <c r="D186" s="49" t="s">
        <v>479</v>
      </c>
      <c r="E186" s="54">
        <f t="shared" si="4"/>
        <v>10400</v>
      </c>
      <c r="F186" s="52" t="s">
        <v>484</v>
      </c>
      <c r="G186" s="52" t="s">
        <v>615</v>
      </c>
      <c r="H186" s="154"/>
    </row>
    <row r="187" spans="1:8" s="27" customFormat="1" ht="38.25" customHeight="1">
      <c r="A187" s="50">
        <f t="shared" si="2"/>
        <v>179</v>
      </c>
      <c r="B187" s="50" t="s">
        <v>481</v>
      </c>
      <c r="C187" s="53" t="s">
        <v>640</v>
      </c>
      <c r="D187" s="49" t="s">
        <v>479</v>
      </c>
      <c r="E187" s="54">
        <f t="shared" si="4"/>
        <v>10400</v>
      </c>
      <c r="F187" s="52" t="s">
        <v>484</v>
      </c>
      <c r="G187" s="52" t="s">
        <v>615</v>
      </c>
      <c r="H187" s="154"/>
    </row>
    <row r="188" spans="1:8" s="27" customFormat="1" ht="38.25" customHeight="1">
      <c r="A188" s="50">
        <f t="shared" si="2"/>
        <v>180</v>
      </c>
      <c r="B188" s="50" t="s">
        <v>481</v>
      </c>
      <c r="C188" s="53" t="s">
        <v>639</v>
      </c>
      <c r="D188" s="49" t="s">
        <v>479</v>
      </c>
      <c r="E188" s="54">
        <f t="shared" si="4"/>
        <v>10400</v>
      </c>
      <c r="F188" s="52" t="s">
        <v>484</v>
      </c>
      <c r="G188" s="52" t="s">
        <v>615</v>
      </c>
      <c r="H188" s="154"/>
    </row>
    <row r="189" spans="1:8" s="27" customFormat="1" ht="38.25" customHeight="1">
      <c r="A189" s="50">
        <f t="shared" si="2"/>
        <v>181</v>
      </c>
      <c r="B189" s="50" t="s">
        <v>481</v>
      </c>
      <c r="C189" s="53" t="s">
        <v>638</v>
      </c>
      <c r="D189" s="49" t="s">
        <v>479</v>
      </c>
      <c r="E189" s="54">
        <f t="shared" si="4"/>
        <v>10400</v>
      </c>
      <c r="F189" s="52" t="s">
        <v>484</v>
      </c>
      <c r="G189" s="52" t="s">
        <v>615</v>
      </c>
      <c r="H189" s="154"/>
    </row>
    <row r="190" spans="1:8" s="27" customFormat="1" ht="38.25" customHeight="1">
      <c r="A190" s="50">
        <f t="shared" si="2"/>
        <v>182</v>
      </c>
      <c r="B190" s="50" t="s">
        <v>481</v>
      </c>
      <c r="C190" s="53" t="s">
        <v>637</v>
      </c>
      <c r="D190" s="49" t="s">
        <v>479</v>
      </c>
      <c r="E190" s="54">
        <f t="shared" si="4"/>
        <v>10400</v>
      </c>
      <c r="F190" s="52" t="s">
        <v>484</v>
      </c>
      <c r="G190" s="52" t="s">
        <v>615</v>
      </c>
      <c r="H190" s="154"/>
    </row>
    <row r="191" spans="1:8" s="27" customFormat="1" ht="38.25" customHeight="1">
      <c r="A191" s="50">
        <f t="shared" si="2"/>
        <v>183</v>
      </c>
      <c r="B191" s="50" t="s">
        <v>481</v>
      </c>
      <c r="C191" s="53" t="s">
        <v>636</v>
      </c>
      <c r="D191" s="49" t="s">
        <v>479</v>
      </c>
      <c r="E191" s="54">
        <f t="shared" si="4"/>
        <v>10400</v>
      </c>
      <c r="F191" s="52" t="s">
        <v>484</v>
      </c>
      <c r="G191" s="52" t="s">
        <v>615</v>
      </c>
      <c r="H191" s="154"/>
    </row>
    <row r="192" spans="1:8" s="27" customFormat="1" ht="38.25" customHeight="1">
      <c r="A192" s="50">
        <f t="shared" si="2"/>
        <v>184</v>
      </c>
      <c r="B192" s="50" t="s">
        <v>481</v>
      </c>
      <c r="C192" s="53" t="s">
        <v>635</v>
      </c>
      <c r="D192" s="49" t="s">
        <v>479</v>
      </c>
      <c r="E192" s="54">
        <f t="shared" si="4"/>
        <v>10400</v>
      </c>
      <c r="F192" s="52" t="s">
        <v>484</v>
      </c>
      <c r="G192" s="52" t="s">
        <v>615</v>
      </c>
      <c r="H192" s="154"/>
    </row>
    <row r="193" spans="1:8" s="27" customFormat="1" ht="38.25" customHeight="1">
      <c r="A193" s="50">
        <f t="shared" si="2"/>
        <v>185</v>
      </c>
      <c r="B193" s="50" t="s">
        <v>481</v>
      </c>
      <c r="C193" s="53" t="s">
        <v>634</v>
      </c>
      <c r="D193" s="49" t="s">
        <v>512</v>
      </c>
      <c r="E193" s="54">
        <f>6500+6500</f>
        <v>13000</v>
      </c>
      <c r="F193" s="52" t="s">
        <v>490</v>
      </c>
      <c r="G193" s="52" t="s">
        <v>503</v>
      </c>
      <c r="H193" s="154"/>
    </row>
    <row r="194" spans="1:8" s="27" customFormat="1" ht="38.25" customHeight="1">
      <c r="A194" s="50">
        <f t="shared" si="2"/>
        <v>186</v>
      </c>
      <c r="B194" s="50" t="s">
        <v>481</v>
      </c>
      <c r="C194" s="53" t="s">
        <v>633</v>
      </c>
      <c r="D194" s="49" t="s">
        <v>555</v>
      </c>
      <c r="E194" s="54">
        <f>6500+6500</f>
        <v>13000</v>
      </c>
      <c r="F194" s="52" t="s">
        <v>490</v>
      </c>
      <c r="G194" s="52" t="s">
        <v>503</v>
      </c>
      <c r="H194" s="154"/>
    </row>
    <row r="195" spans="1:8" s="27" customFormat="1" ht="38.25" customHeight="1">
      <c r="A195" s="50">
        <f t="shared" si="2"/>
        <v>187</v>
      </c>
      <c r="B195" s="50" t="s">
        <v>481</v>
      </c>
      <c r="C195" s="53" t="s">
        <v>632</v>
      </c>
      <c r="D195" s="49" t="s">
        <v>479</v>
      </c>
      <c r="E195" s="54">
        <v>6500</v>
      </c>
      <c r="F195" s="52" t="s">
        <v>619</v>
      </c>
      <c r="G195" s="58"/>
      <c r="H195" s="154"/>
    </row>
    <row r="196" spans="1:8" s="27" customFormat="1" ht="38.25" customHeight="1">
      <c r="A196" s="50">
        <f t="shared" si="2"/>
        <v>188</v>
      </c>
      <c r="B196" s="50" t="s">
        <v>481</v>
      </c>
      <c r="C196" s="53" t="s">
        <v>631</v>
      </c>
      <c r="D196" s="49" t="s">
        <v>507</v>
      </c>
      <c r="E196" s="54">
        <f>10000+10000</f>
        <v>20000</v>
      </c>
      <c r="F196" s="52" t="s">
        <v>490</v>
      </c>
      <c r="G196" s="52" t="s">
        <v>503</v>
      </c>
      <c r="H196" s="154"/>
    </row>
    <row r="197" spans="1:8" s="27" customFormat="1" ht="38.25" customHeight="1">
      <c r="A197" s="50">
        <f t="shared" si="2"/>
        <v>189</v>
      </c>
      <c r="B197" s="50" t="s">
        <v>481</v>
      </c>
      <c r="C197" s="53" t="s">
        <v>630</v>
      </c>
      <c r="D197" s="56" t="s">
        <v>629</v>
      </c>
      <c r="E197" s="54">
        <f>6500+6500</f>
        <v>13000</v>
      </c>
      <c r="F197" s="52" t="s">
        <v>490</v>
      </c>
      <c r="G197" s="52" t="s">
        <v>503</v>
      </c>
      <c r="H197" s="154"/>
    </row>
    <row r="198" spans="1:8" s="27" customFormat="1" ht="38.25" customHeight="1">
      <c r="A198" s="50">
        <f t="shared" si="2"/>
        <v>190</v>
      </c>
      <c r="B198" s="50" t="s">
        <v>481</v>
      </c>
      <c r="C198" s="53" t="s">
        <v>628</v>
      </c>
      <c r="D198" s="49" t="s">
        <v>507</v>
      </c>
      <c r="E198" s="54">
        <f>10000+10000</f>
        <v>20000</v>
      </c>
      <c r="F198" s="52" t="s">
        <v>490</v>
      </c>
      <c r="G198" s="52" t="s">
        <v>503</v>
      </c>
      <c r="H198" s="154"/>
    </row>
    <row r="199" spans="1:8" s="27" customFormat="1" ht="38.25" customHeight="1">
      <c r="A199" s="50">
        <f t="shared" si="2"/>
        <v>191</v>
      </c>
      <c r="B199" s="50" t="s">
        <v>481</v>
      </c>
      <c r="C199" s="53" t="s">
        <v>627</v>
      </c>
      <c r="D199" s="49" t="s">
        <v>555</v>
      </c>
      <c r="E199" s="54">
        <f>6500+6500</f>
        <v>13000</v>
      </c>
      <c r="F199" s="52" t="s">
        <v>490</v>
      </c>
      <c r="G199" s="52" t="s">
        <v>503</v>
      </c>
      <c r="H199" s="154"/>
    </row>
    <row r="200" spans="1:8" s="27" customFormat="1" ht="38.25" customHeight="1">
      <c r="A200" s="50">
        <f t="shared" si="2"/>
        <v>192</v>
      </c>
      <c r="B200" s="50" t="s">
        <v>481</v>
      </c>
      <c r="C200" s="53" t="s">
        <v>626</v>
      </c>
      <c r="D200" s="49" t="s">
        <v>507</v>
      </c>
      <c r="E200" s="54">
        <f>10000+10000</f>
        <v>20000</v>
      </c>
      <c r="F200" s="52" t="s">
        <v>490</v>
      </c>
      <c r="G200" s="52" t="s">
        <v>503</v>
      </c>
      <c r="H200" s="154"/>
    </row>
    <row r="201" spans="1:8" s="27" customFormat="1" ht="38.25" customHeight="1">
      <c r="A201" s="50">
        <f t="shared" si="2"/>
        <v>193</v>
      </c>
      <c r="B201" s="50" t="s">
        <v>481</v>
      </c>
      <c r="C201" s="53" t="s">
        <v>625</v>
      </c>
      <c r="D201" s="49" t="s">
        <v>555</v>
      </c>
      <c r="E201" s="54">
        <f>6500+6500</f>
        <v>13000</v>
      </c>
      <c r="F201" s="52" t="s">
        <v>490</v>
      </c>
      <c r="G201" s="52" t="s">
        <v>503</v>
      </c>
      <c r="H201" s="154"/>
    </row>
    <row r="202" spans="1:8" s="27" customFormat="1" ht="38.25" customHeight="1">
      <c r="A202" s="50">
        <f t="shared" ref="A202:A253" si="5">A201+1</f>
        <v>194</v>
      </c>
      <c r="B202" s="50" t="s">
        <v>481</v>
      </c>
      <c r="C202" s="53" t="s">
        <v>624</v>
      </c>
      <c r="D202" s="49" t="s">
        <v>555</v>
      </c>
      <c r="E202" s="54">
        <f>6500+6500</f>
        <v>13000</v>
      </c>
      <c r="F202" s="52" t="s">
        <v>490</v>
      </c>
      <c r="G202" s="52" t="s">
        <v>503</v>
      </c>
      <c r="H202" s="154"/>
    </row>
    <row r="203" spans="1:8" s="27" customFormat="1" ht="38.25" customHeight="1">
      <c r="A203" s="50">
        <f t="shared" si="5"/>
        <v>195</v>
      </c>
      <c r="B203" s="50" t="s">
        <v>481</v>
      </c>
      <c r="C203" s="53" t="s">
        <v>623</v>
      </c>
      <c r="D203" s="49" t="s">
        <v>507</v>
      </c>
      <c r="E203" s="54">
        <f>10000+10000</f>
        <v>20000</v>
      </c>
      <c r="F203" s="52" t="s">
        <v>490</v>
      </c>
      <c r="G203" s="52" t="s">
        <v>503</v>
      </c>
      <c r="H203" s="154"/>
    </row>
    <row r="204" spans="1:8" s="27" customFormat="1" ht="38.25" customHeight="1">
      <c r="A204" s="50">
        <f t="shared" si="5"/>
        <v>196</v>
      </c>
      <c r="B204" s="50" t="s">
        <v>481</v>
      </c>
      <c r="C204" s="53" t="s">
        <v>622</v>
      </c>
      <c r="D204" s="49" t="s">
        <v>479</v>
      </c>
      <c r="E204" s="54">
        <f>6500+6500</f>
        <v>13000</v>
      </c>
      <c r="F204" s="52" t="s">
        <v>490</v>
      </c>
      <c r="G204" s="52" t="s">
        <v>503</v>
      </c>
      <c r="H204" s="154"/>
    </row>
    <row r="205" spans="1:8" s="27" customFormat="1" ht="38.25" customHeight="1">
      <c r="A205" s="50">
        <f t="shared" si="5"/>
        <v>197</v>
      </c>
      <c r="B205" s="50" t="s">
        <v>481</v>
      </c>
      <c r="C205" s="53" t="s">
        <v>621</v>
      </c>
      <c r="D205" s="49" t="s">
        <v>479</v>
      </c>
      <c r="E205" s="54">
        <v>6500</v>
      </c>
      <c r="F205" s="52" t="s">
        <v>619</v>
      </c>
      <c r="G205" s="58"/>
      <c r="H205" s="154"/>
    </row>
    <row r="206" spans="1:8" s="27" customFormat="1" ht="38.25" customHeight="1">
      <c r="A206" s="50">
        <f t="shared" si="5"/>
        <v>198</v>
      </c>
      <c r="B206" s="50" t="s">
        <v>481</v>
      </c>
      <c r="C206" s="53" t="s">
        <v>620</v>
      </c>
      <c r="D206" s="49" t="s">
        <v>479</v>
      </c>
      <c r="E206" s="54">
        <v>6500</v>
      </c>
      <c r="F206" s="52" t="s">
        <v>619</v>
      </c>
      <c r="G206" s="58"/>
      <c r="H206" s="154"/>
    </row>
    <row r="207" spans="1:8" s="27" customFormat="1" ht="38.25" customHeight="1">
      <c r="A207" s="50">
        <f t="shared" si="5"/>
        <v>199</v>
      </c>
      <c r="B207" s="50" t="s">
        <v>481</v>
      </c>
      <c r="C207" s="53" t="s">
        <v>618</v>
      </c>
      <c r="D207" s="49" t="s">
        <v>555</v>
      </c>
      <c r="E207" s="51">
        <f>4822.58+1677.42+6500</f>
        <v>13000</v>
      </c>
      <c r="F207" s="52" t="s">
        <v>617</v>
      </c>
      <c r="G207" s="52" t="s">
        <v>503</v>
      </c>
      <c r="H207" s="154"/>
    </row>
    <row r="208" spans="1:8" s="27" customFormat="1" ht="38.25" customHeight="1">
      <c r="A208" s="50">
        <f t="shared" si="5"/>
        <v>200</v>
      </c>
      <c r="B208" s="50" t="s">
        <v>481</v>
      </c>
      <c r="C208" s="53" t="s">
        <v>616</v>
      </c>
      <c r="D208" s="49" t="s">
        <v>479</v>
      </c>
      <c r="E208" s="54">
        <f>6500+3900</f>
        <v>10400</v>
      </c>
      <c r="F208" s="52" t="s">
        <v>484</v>
      </c>
      <c r="G208" s="52" t="s">
        <v>615</v>
      </c>
      <c r="H208" s="154"/>
    </row>
    <row r="209" spans="1:8" s="27" customFormat="1" ht="38.25" customHeight="1">
      <c r="A209" s="50">
        <f t="shared" si="5"/>
        <v>201</v>
      </c>
      <c r="B209" s="50" t="s">
        <v>481</v>
      </c>
      <c r="C209" s="53" t="s">
        <v>614</v>
      </c>
      <c r="D209" s="49" t="s">
        <v>555</v>
      </c>
      <c r="E209" s="54">
        <f>6500+6500</f>
        <v>13000</v>
      </c>
      <c r="F209" s="52" t="s">
        <v>490</v>
      </c>
      <c r="G209" s="52" t="s">
        <v>503</v>
      </c>
      <c r="H209" s="154"/>
    </row>
    <row r="210" spans="1:8" s="27" customFormat="1" ht="38.25" customHeight="1">
      <c r="A210" s="50">
        <f t="shared" si="5"/>
        <v>202</v>
      </c>
      <c r="B210" s="50" t="s">
        <v>481</v>
      </c>
      <c r="C210" s="53" t="s">
        <v>613</v>
      </c>
      <c r="D210" s="57" t="s">
        <v>555</v>
      </c>
      <c r="E210" s="54">
        <f>6000+6000</f>
        <v>12000</v>
      </c>
      <c r="F210" s="52" t="s">
        <v>611</v>
      </c>
      <c r="G210" s="52" t="s">
        <v>503</v>
      </c>
      <c r="H210" s="154"/>
    </row>
    <row r="211" spans="1:8" s="27" customFormat="1" ht="38.25" customHeight="1">
      <c r="A211" s="50">
        <f t="shared" si="5"/>
        <v>203</v>
      </c>
      <c r="B211" s="50" t="s">
        <v>481</v>
      </c>
      <c r="C211" s="53" t="s">
        <v>612</v>
      </c>
      <c r="D211" s="57" t="s">
        <v>555</v>
      </c>
      <c r="E211" s="54">
        <f>6000+6000+6000</f>
        <v>18000</v>
      </c>
      <c r="F211" s="52" t="s">
        <v>611</v>
      </c>
      <c r="G211" s="52" t="s">
        <v>610</v>
      </c>
      <c r="H211" s="154"/>
    </row>
    <row r="212" spans="1:8" s="27" customFormat="1" ht="38.25" customHeight="1">
      <c r="A212" s="50">
        <f t="shared" si="5"/>
        <v>204</v>
      </c>
      <c r="B212" s="50" t="s">
        <v>481</v>
      </c>
      <c r="C212" s="53" t="s">
        <v>609</v>
      </c>
      <c r="D212" s="49" t="s">
        <v>608</v>
      </c>
      <c r="E212" s="51">
        <f>7096.77+10000</f>
        <v>17096.77</v>
      </c>
      <c r="F212" s="52" t="s">
        <v>607</v>
      </c>
      <c r="G212" s="52" t="s">
        <v>606</v>
      </c>
      <c r="H212" s="154"/>
    </row>
    <row r="213" spans="1:8" s="27" customFormat="1" ht="38.25" customHeight="1">
      <c r="A213" s="50">
        <f t="shared" si="5"/>
        <v>205</v>
      </c>
      <c r="B213" s="50" t="s">
        <v>481</v>
      </c>
      <c r="C213" s="53" t="s">
        <v>605</v>
      </c>
      <c r="D213" s="49" t="s">
        <v>537</v>
      </c>
      <c r="E213" s="51">
        <f>4612.9+6500+6500</f>
        <v>17612.900000000001</v>
      </c>
      <c r="F213" s="52" t="s">
        <v>601</v>
      </c>
      <c r="G213" s="52" t="s">
        <v>604</v>
      </c>
      <c r="H213" s="154"/>
    </row>
    <row r="214" spans="1:8" s="27" customFormat="1" ht="38.25" customHeight="1">
      <c r="A214" s="50">
        <f t="shared" si="5"/>
        <v>206</v>
      </c>
      <c r="B214" s="50" t="s">
        <v>481</v>
      </c>
      <c r="C214" s="53" t="s">
        <v>603</v>
      </c>
      <c r="D214" s="49" t="s">
        <v>602</v>
      </c>
      <c r="E214" s="51">
        <f>4612.9+6500</f>
        <v>11112.9</v>
      </c>
      <c r="F214" s="52" t="s">
        <v>601</v>
      </c>
      <c r="G214" s="52" t="s">
        <v>600</v>
      </c>
      <c r="H214" s="154"/>
    </row>
    <row r="215" spans="1:8" s="27" customFormat="1" ht="38.25" customHeight="1">
      <c r="A215" s="50">
        <f t="shared" si="5"/>
        <v>207</v>
      </c>
      <c r="B215" s="50" t="s">
        <v>481</v>
      </c>
      <c r="C215" s="53" t="s">
        <v>599</v>
      </c>
      <c r="D215" s="49" t="s">
        <v>479</v>
      </c>
      <c r="E215" s="51">
        <f>8000+1806.45+8000+8000</f>
        <v>25806.45</v>
      </c>
      <c r="F215" s="52" t="s">
        <v>499</v>
      </c>
      <c r="G215" s="52" t="s">
        <v>598</v>
      </c>
      <c r="H215" s="154"/>
    </row>
    <row r="216" spans="1:8" s="27" customFormat="1" ht="38.25" customHeight="1">
      <c r="A216" s="50">
        <f t="shared" si="5"/>
        <v>208</v>
      </c>
      <c r="B216" s="50" t="s">
        <v>481</v>
      </c>
      <c r="C216" s="53" t="s">
        <v>597</v>
      </c>
      <c r="D216" s="49" t="s">
        <v>555</v>
      </c>
      <c r="E216" s="51">
        <f>6500+6290.32</f>
        <v>12790.32</v>
      </c>
      <c r="F216" s="52" t="s">
        <v>596</v>
      </c>
      <c r="G216" s="52" t="s">
        <v>595</v>
      </c>
      <c r="H216" s="154"/>
    </row>
    <row r="217" spans="1:8" s="27" customFormat="1" ht="38.25" customHeight="1">
      <c r="A217" s="50">
        <f t="shared" si="5"/>
        <v>209</v>
      </c>
      <c r="B217" s="50" t="s">
        <v>481</v>
      </c>
      <c r="C217" s="53" t="s">
        <v>594</v>
      </c>
      <c r="D217" s="49" t="s">
        <v>479</v>
      </c>
      <c r="E217" s="51">
        <f>8000+6193.55</f>
        <v>14193.55</v>
      </c>
      <c r="F217" s="52" t="s">
        <v>516</v>
      </c>
      <c r="G217" s="52" t="s">
        <v>593</v>
      </c>
      <c r="H217" s="154"/>
    </row>
    <row r="218" spans="1:8" s="27" customFormat="1" ht="38.25" customHeight="1">
      <c r="A218" s="50">
        <f t="shared" si="5"/>
        <v>210</v>
      </c>
      <c r="B218" s="50" t="s">
        <v>481</v>
      </c>
      <c r="C218" s="53" t="s">
        <v>592</v>
      </c>
      <c r="D218" s="49" t="s">
        <v>479</v>
      </c>
      <c r="E218" s="51">
        <v>6500</v>
      </c>
      <c r="F218" s="52" t="s">
        <v>490</v>
      </c>
      <c r="G218" s="58"/>
      <c r="H218" s="154"/>
    </row>
    <row r="219" spans="1:8" s="27" customFormat="1" ht="38.25" customHeight="1">
      <c r="A219" s="50">
        <f t="shared" si="5"/>
        <v>211</v>
      </c>
      <c r="B219" s="50" t="s">
        <v>481</v>
      </c>
      <c r="C219" s="53" t="s">
        <v>591</v>
      </c>
      <c r="D219" s="49" t="s">
        <v>482</v>
      </c>
      <c r="E219" s="51">
        <v>6000</v>
      </c>
      <c r="F219" s="52" t="s">
        <v>590</v>
      </c>
      <c r="G219" s="58"/>
      <c r="H219" s="154"/>
    </row>
    <row r="220" spans="1:8" s="27" customFormat="1" ht="38.25" customHeight="1">
      <c r="A220" s="50">
        <f t="shared" si="5"/>
        <v>212</v>
      </c>
      <c r="B220" s="50" t="s">
        <v>481</v>
      </c>
      <c r="C220" s="50" t="s">
        <v>589</v>
      </c>
      <c r="D220" s="49" t="s">
        <v>549</v>
      </c>
      <c r="E220" s="54">
        <v>12000</v>
      </c>
      <c r="F220" s="52" t="s">
        <v>536</v>
      </c>
      <c r="G220" s="58"/>
      <c r="H220" s="154"/>
    </row>
    <row r="221" spans="1:8" s="27" customFormat="1" ht="38.25" customHeight="1">
      <c r="A221" s="50">
        <f t="shared" si="5"/>
        <v>213</v>
      </c>
      <c r="B221" s="50" t="s">
        <v>481</v>
      </c>
      <c r="C221" s="53" t="s">
        <v>588</v>
      </c>
      <c r="D221" s="49" t="s">
        <v>543</v>
      </c>
      <c r="E221" s="54">
        <v>10000</v>
      </c>
      <c r="F221" s="52" t="s">
        <v>536</v>
      </c>
      <c r="G221" s="58"/>
      <c r="H221" s="154"/>
    </row>
    <row r="222" spans="1:8" s="27" customFormat="1" ht="38.25" customHeight="1">
      <c r="A222" s="50">
        <f t="shared" si="5"/>
        <v>214</v>
      </c>
      <c r="B222" s="50" t="s">
        <v>481</v>
      </c>
      <c r="C222" s="53" t="s">
        <v>587</v>
      </c>
      <c r="D222" s="49" t="s">
        <v>543</v>
      </c>
      <c r="E222" s="54">
        <v>10000</v>
      </c>
      <c r="F222" s="52" t="s">
        <v>536</v>
      </c>
      <c r="G222" s="58"/>
      <c r="H222" s="154"/>
    </row>
    <row r="223" spans="1:8" s="27" customFormat="1" ht="38.25" customHeight="1">
      <c r="A223" s="50">
        <f t="shared" si="5"/>
        <v>215</v>
      </c>
      <c r="B223" s="50" t="s">
        <v>481</v>
      </c>
      <c r="C223" s="53" t="s">
        <v>586</v>
      </c>
      <c r="D223" s="49" t="s">
        <v>561</v>
      </c>
      <c r="E223" s="51">
        <v>10000</v>
      </c>
      <c r="F223" s="52" t="s">
        <v>536</v>
      </c>
      <c r="G223" s="58"/>
      <c r="H223" s="154"/>
    </row>
    <row r="224" spans="1:8" s="27" customFormat="1" ht="38.25" customHeight="1">
      <c r="A224" s="50">
        <f t="shared" si="5"/>
        <v>216</v>
      </c>
      <c r="B224" s="50" t="s">
        <v>481</v>
      </c>
      <c r="C224" s="53" t="s">
        <v>585</v>
      </c>
      <c r="D224" s="49" t="s">
        <v>584</v>
      </c>
      <c r="E224" s="54">
        <v>10000</v>
      </c>
      <c r="F224" s="52" t="s">
        <v>536</v>
      </c>
      <c r="G224" s="58"/>
      <c r="H224" s="154"/>
    </row>
    <row r="225" spans="1:8" s="27" customFormat="1" ht="38.25" customHeight="1">
      <c r="A225" s="50">
        <f t="shared" si="5"/>
        <v>217</v>
      </c>
      <c r="B225" s="50" t="s">
        <v>481</v>
      </c>
      <c r="C225" s="53" t="s">
        <v>583</v>
      </c>
      <c r="D225" s="49" t="s">
        <v>512</v>
      </c>
      <c r="E225" s="54">
        <v>7000</v>
      </c>
      <c r="F225" s="52" t="s">
        <v>536</v>
      </c>
      <c r="G225" s="58"/>
      <c r="H225" s="154"/>
    </row>
    <row r="226" spans="1:8" s="27" customFormat="1" ht="38.25" customHeight="1">
      <c r="A226" s="50">
        <f t="shared" si="5"/>
        <v>218</v>
      </c>
      <c r="B226" s="50" t="s">
        <v>481</v>
      </c>
      <c r="C226" s="53" t="s">
        <v>582</v>
      </c>
      <c r="D226" s="49" t="s">
        <v>543</v>
      </c>
      <c r="E226" s="51">
        <v>9000</v>
      </c>
      <c r="F226" s="52" t="s">
        <v>536</v>
      </c>
      <c r="G226" s="58"/>
      <c r="H226" s="154"/>
    </row>
    <row r="227" spans="1:8" s="27" customFormat="1" ht="38.25" customHeight="1">
      <c r="A227" s="50">
        <f t="shared" si="5"/>
        <v>219</v>
      </c>
      <c r="B227" s="50" t="s">
        <v>481</v>
      </c>
      <c r="C227" s="53" t="s">
        <v>581</v>
      </c>
      <c r="D227" s="49" t="s">
        <v>580</v>
      </c>
      <c r="E227" s="51">
        <v>6500</v>
      </c>
      <c r="F227" s="52" t="s">
        <v>536</v>
      </c>
      <c r="G227" s="58"/>
      <c r="H227" s="154"/>
    </row>
    <row r="228" spans="1:8" s="27" customFormat="1" ht="38.25" customHeight="1">
      <c r="A228" s="50">
        <f t="shared" si="5"/>
        <v>220</v>
      </c>
      <c r="B228" s="50" t="s">
        <v>481</v>
      </c>
      <c r="C228" s="53" t="s">
        <v>579</v>
      </c>
      <c r="D228" s="49" t="s">
        <v>578</v>
      </c>
      <c r="E228" s="54">
        <v>10000</v>
      </c>
      <c r="F228" s="52" t="s">
        <v>536</v>
      </c>
      <c r="G228" s="58"/>
      <c r="H228" s="154"/>
    </row>
    <row r="229" spans="1:8" s="27" customFormat="1" ht="38.25" customHeight="1">
      <c r="A229" s="50">
        <f t="shared" si="5"/>
        <v>221</v>
      </c>
      <c r="B229" s="50" t="s">
        <v>481</v>
      </c>
      <c r="C229" s="53" t="s">
        <v>577</v>
      </c>
      <c r="D229" s="49" t="s">
        <v>576</v>
      </c>
      <c r="E229" s="54">
        <v>7000</v>
      </c>
      <c r="F229" s="52" t="s">
        <v>536</v>
      </c>
      <c r="G229" s="58"/>
      <c r="H229" s="154"/>
    </row>
    <row r="230" spans="1:8" s="27" customFormat="1" ht="38.25" customHeight="1">
      <c r="A230" s="50">
        <f t="shared" si="5"/>
        <v>222</v>
      </c>
      <c r="B230" s="50" t="s">
        <v>481</v>
      </c>
      <c r="C230" s="53" t="s">
        <v>575</v>
      </c>
      <c r="D230" s="49" t="s">
        <v>574</v>
      </c>
      <c r="E230" s="51">
        <v>6500</v>
      </c>
      <c r="F230" s="52" t="s">
        <v>499</v>
      </c>
      <c r="G230" s="58"/>
      <c r="H230" s="154"/>
    </row>
    <row r="231" spans="1:8" s="27" customFormat="1" ht="38.25" customHeight="1">
      <c r="A231" s="50">
        <f t="shared" si="5"/>
        <v>223</v>
      </c>
      <c r="B231" s="50" t="s">
        <v>481</v>
      </c>
      <c r="C231" s="53" t="s">
        <v>573</v>
      </c>
      <c r="D231" s="49" t="s">
        <v>572</v>
      </c>
      <c r="E231" s="54">
        <v>8000</v>
      </c>
      <c r="F231" s="52" t="s">
        <v>536</v>
      </c>
      <c r="G231" s="58" t="s">
        <v>553</v>
      </c>
      <c r="H231" s="154"/>
    </row>
    <row r="232" spans="1:8" s="27" customFormat="1" ht="38.25" customHeight="1">
      <c r="A232" s="50">
        <f t="shared" si="5"/>
        <v>224</v>
      </c>
      <c r="B232" s="50" t="s">
        <v>481</v>
      </c>
      <c r="C232" s="53" t="s">
        <v>571</v>
      </c>
      <c r="D232" s="49" t="s">
        <v>512</v>
      </c>
      <c r="E232" s="51">
        <v>7000</v>
      </c>
      <c r="F232" s="52" t="s">
        <v>536</v>
      </c>
      <c r="G232" s="58" t="s">
        <v>570</v>
      </c>
      <c r="H232" s="154"/>
    </row>
    <row r="233" spans="1:8" s="27" customFormat="1" ht="38.25" customHeight="1">
      <c r="A233" s="50">
        <f t="shared" si="5"/>
        <v>225</v>
      </c>
      <c r="B233" s="50" t="s">
        <v>481</v>
      </c>
      <c r="C233" s="53" t="s">
        <v>569</v>
      </c>
      <c r="D233" s="49" t="s">
        <v>537</v>
      </c>
      <c r="E233" s="54">
        <v>6500</v>
      </c>
      <c r="F233" s="52" t="s">
        <v>536</v>
      </c>
      <c r="G233" s="58" t="s">
        <v>553</v>
      </c>
      <c r="H233" s="154"/>
    </row>
    <row r="234" spans="1:8" s="27" customFormat="1" ht="38.25" customHeight="1">
      <c r="A234" s="50">
        <f t="shared" si="5"/>
        <v>226</v>
      </c>
      <c r="B234" s="50" t="s">
        <v>481</v>
      </c>
      <c r="C234" s="53" t="s">
        <v>568</v>
      </c>
      <c r="D234" s="49" t="s">
        <v>512</v>
      </c>
      <c r="E234" s="55">
        <v>7000</v>
      </c>
      <c r="F234" s="52" t="s">
        <v>536</v>
      </c>
      <c r="G234" s="58" t="s">
        <v>553</v>
      </c>
      <c r="H234" s="154"/>
    </row>
    <row r="235" spans="1:8" s="27" customFormat="1" ht="38.25" customHeight="1">
      <c r="A235" s="50">
        <f t="shared" si="5"/>
        <v>227</v>
      </c>
      <c r="B235" s="50" t="s">
        <v>481</v>
      </c>
      <c r="C235" s="53" t="s">
        <v>567</v>
      </c>
      <c r="D235" s="49" t="s">
        <v>549</v>
      </c>
      <c r="E235" s="51">
        <v>12000</v>
      </c>
      <c r="F235" s="52" t="s">
        <v>536</v>
      </c>
      <c r="G235" s="58" t="s">
        <v>553</v>
      </c>
      <c r="H235" s="154"/>
    </row>
    <row r="236" spans="1:8" s="27" customFormat="1" ht="38.25" customHeight="1">
      <c r="A236" s="50">
        <f t="shared" si="5"/>
        <v>228</v>
      </c>
      <c r="B236" s="50" t="s">
        <v>481</v>
      </c>
      <c r="C236" s="53" t="s">
        <v>566</v>
      </c>
      <c r="D236" s="49" t="s">
        <v>543</v>
      </c>
      <c r="E236" s="51">
        <v>11000</v>
      </c>
      <c r="F236" s="52" t="s">
        <v>536</v>
      </c>
      <c r="G236" s="58" t="s">
        <v>553</v>
      </c>
      <c r="H236" s="154"/>
    </row>
    <row r="237" spans="1:8" s="27" customFormat="1" ht="38.25" customHeight="1">
      <c r="A237" s="50">
        <f t="shared" si="5"/>
        <v>229</v>
      </c>
      <c r="B237" s="50" t="s">
        <v>481</v>
      </c>
      <c r="C237" s="53" t="s">
        <v>565</v>
      </c>
      <c r="D237" s="49" t="s">
        <v>564</v>
      </c>
      <c r="E237" s="51">
        <v>6500</v>
      </c>
      <c r="F237" s="52" t="s">
        <v>536</v>
      </c>
      <c r="G237" s="58" t="s">
        <v>553</v>
      </c>
      <c r="H237" s="154"/>
    </row>
    <row r="238" spans="1:8" s="27" customFormat="1" ht="38.25" customHeight="1">
      <c r="A238" s="50">
        <f t="shared" si="5"/>
        <v>230</v>
      </c>
      <c r="B238" s="50" t="s">
        <v>481</v>
      </c>
      <c r="C238" s="53" t="s">
        <v>563</v>
      </c>
      <c r="D238" s="49" t="s">
        <v>512</v>
      </c>
      <c r="E238" s="54">
        <v>8000</v>
      </c>
      <c r="F238" s="52" t="s">
        <v>536</v>
      </c>
      <c r="G238" s="58" t="s">
        <v>553</v>
      </c>
      <c r="H238" s="154"/>
    </row>
    <row r="239" spans="1:8" s="27" customFormat="1" ht="38.25" customHeight="1">
      <c r="A239" s="50">
        <f t="shared" si="5"/>
        <v>231</v>
      </c>
      <c r="B239" s="50" t="s">
        <v>481</v>
      </c>
      <c r="C239" s="53" t="s">
        <v>562</v>
      </c>
      <c r="D239" s="49" t="s">
        <v>561</v>
      </c>
      <c r="E239" s="51">
        <v>9000</v>
      </c>
      <c r="F239" s="52" t="s">
        <v>536</v>
      </c>
      <c r="G239" s="58" t="s">
        <v>553</v>
      </c>
      <c r="H239" s="154"/>
    </row>
    <row r="240" spans="1:8" s="27" customFormat="1" ht="38.25" customHeight="1">
      <c r="A240" s="50">
        <f t="shared" si="5"/>
        <v>232</v>
      </c>
      <c r="B240" s="50" t="s">
        <v>481</v>
      </c>
      <c r="C240" s="53" t="s">
        <v>560</v>
      </c>
      <c r="D240" s="49" t="s">
        <v>519</v>
      </c>
      <c r="E240" s="54">
        <v>9000</v>
      </c>
      <c r="F240" s="52" t="s">
        <v>536</v>
      </c>
      <c r="G240" s="58" t="s">
        <v>553</v>
      </c>
      <c r="H240" s="154"/>
    </row>
    <row r="241" spans="1:8" s="27" customFormat="1" ht="38.25" customHeight="1">
      <c r="A241" s="50">
        <f t="shared" si="5"/>
        <v>233</v>
      </c>
      <c r="B241" s="50" t="s">
        <v>481</v>
      </c>
      <c r="C241" s="53" t="s">
        <v>559</v>
      </c>
      <c r="D241" s="49" t="s">
        <v>558</v>
      </c>
      <c r="E241" s="51">
        <v>9000</v>
      </c>
      <c r="F241" s="52" t="s">
        <v>536</v>
      </c>
      <c r="G241" s="58" t="s">
        <v>553</v>
      </c>
      <c r="H241" s="154"/>
    </row>
    <row r="242" spans="1:8" s="27" customFormat="1" ht="38.25" customHeight="1">
      <c r="A242" s="50">
        <f t="shared" si="5"/>
        <v>234</v>
      </c>
      <c r="B242" s="50" t="s">
        <v>481</v>
      </c>
      <c r="C242" s="53" t="s">
        <v>557</v>
      </c>
      <c r="D242" s="49" t="s">
        <v>512</v>
      </c>
      <c r="E242" s="51">
        <v>6500</v>
      </c>
      <c r="F242" s="52" t="s">
        <v>536</v>
      </c>
      <c r="G242" s="58" t="s">
        <v>553</v>
      </c>
      <c r="H242" s="154"/>
    </row>
    <row r="243" spans="1:8" s="27" customFormat="1" ht="38.25" customHeight="1">
      <c r="A243" s="50">
        <f t="shared" si="5"/>
        <v>235</v>
      </c>
      <c r="B243" s="50" t="s">
        <v>481</v>
      </c>
      <c r="C243" s="53" t="s">
        <v>556</v>
      </c>
      <c r="D243" s="53" t="s">
        <v>555</v>
      </c>
      <c r="E243" s="54">
        <f>3145.16+3354.84</f>
        <v>6500</v>
      </c>
      <c r="F243" s="52" t="s">
        <v>554</v>
      </c>
      <c r="G243" s="58" t="s">
        <v>553</v>
      </c>
      <c r="H243" s="154"/>
    </row>
    <row r="244" spans="1:8" s="27" customFormat="1" ht="38.25" customHeight="1">
      <c r="A244" s="50">
        <f t="shared" si="5"/>
        <v>236</v>
      </c>
      <c r="B244" s="50" t="s">
        <v>481</v>
      </c>
      <c r="C244" s="53" t="s">
        <v>552</v>
      </c>
      <c r="D244" s="49" t="s">
        <v>551</v>
      </c>
      <c r="E244" s="54">
        <v>8000</v>
      </c>
      <c r="F244" s="52" t="s">
        <v>536</v>
      </c>
      <c r="G244" s="58" t="s">
        <v>535</v>
      </c>
      <c r="H244" s="154"/>
    </row>
    <row r="245" spans="1:8" s="27" customFormat="1" ht="38.25" customHeight="1">
      <c r="A245" s="50">
        <f t="shared" si="5"/>
        <v>237</v>
      </c>
      <c r="B245" s="50" t="s">
        <v>481</v>
      </c>
      <c r="C245" s="53" t="s">
        <v>550</v>
      </c>
      <c r="D245" s="49" t="s">
        <v>549</v>
      </c>
      <c r="E245" s="54">
        <v>9000</v>
      </c>
      <c r="F245" s="52" t="s">
        <v>536</v>
      </c>
      <c r="G245" s="58" t="s">
        <v>535</v>
      </c>
      <c r="H245" s="154"/>
    </row>
    <row r="246" spans="1:8" s="27" customFormat="1" ht="38.25" customHeight="1">
      <c r="A246" s="50">
        <f t="shared" si="5"/>
        <v>238</v>
      </c>
      <c r="B246" s="50" t="s">
        <v>481</v>
      </c>
      <c r="C246" s="53" t="s">
        <v>548</v>
      </c>
      <c r="D246" s="49" t="s">
        <v>519</v>
      </c>
      <c r="E246" s="54">
        <v>10000</v>
      </c>
      <c r="F246" s="52" t="s">
        <v>536</v>
      </c>
      <c r="G246" s="58" t="s">
        <v>535</v>
      </c>
      <c r="H246" s="154"/>
    </row>
    <row r="247" spans="1:8" s="27" customFormat="1" ht="38.25" customHeight="1">
      <c r="A247" s="50">
        <f t="shared" si="5"/>
        <v>239</v>
      </c>
      <c r="B247" s="50" t="s">
        <v>481</v>
      </c>
      <c r="C247" s="53" t="s">
        <v>547</v>
      </c>
      <c r="D247" s="49" t="s">
        <v>512</v>
      </c>
      <c r="E247" s="54">
        <v>7000</v>
      </c>
      <c r="F247" s="52" t="s">
        <v>536</v>
      </c>
      <c r="G247" s="58" t="s">
        <v>535</v>
      </c>
      <c r="H247" s="154"/>
    </row>
    <row r="248" spans="1:8" s="27" customFormat="1" ht="38.25" customHeight="1">
      <c r="A248" s="50">
        <f t="shared" si="5"/>
        <v>240</v>
      </c>
      <c r="B248" s="50" t="s">
        <v>481</v>
      </c>
      <c r="C248" s="53" t="s">
        <v>546</v>
      </c>
      <c r="D248" s="49" t="s">
        <v>545</v>
      </c>
      <c r="E248" s="54">
        <v>10000</v>
      </c>
      <c r="F248" s="52" t="s">
        <v>536</v>
      </c>
      <c r="G248" s="58" t="s">
        <v>535</v>
      </c>
      <c r="H248" s="154"/>
    </row>
    <row r="249" spans="1:8" s="27" customFormat="1" ht="38.25" customHeight="1">
      <c r="A249" s="50">
        <f t="shared" si="5"/>
        <v>241</v>
      </c>
      <c r="B249" s="50" t="s">
        <v>481</v>
      </c>
      <c r="C249" s="53" t="s">
        <v>544</v>
      </c>
      <c r="D249" s="49" t="s">
        <v>543</v>
      </c>
      <c r="E249" s="54">
        <v>10000</v>
      </c>
      <c r="F249" s="52" t="s">
        <v>536</v>
      </c>
      <c r="G249" s="58" t="s">
        <v>535</v>
      </c>
      <c r="H249" s="154"/>
    </row>
    <row r="250" spans="1:8" s="27" customFormat="1" ht="38.25" customHeight="1">
      <c r="A250" s="50">
        <f t="shared" si="5"/>
        <v>242</v>
      </c>
      <c r="B250" s="50" t="s">
        <v>481</v>
      </c>
      <c r="C250" s="53" t="s">
        <v>542</v>
      </c>
      <c r="D250" s="49" t="s">
        <v>512</v>
      </c>
      <c r="E250" s="54">
        <v>6500</v>
      </c>
      <c r="F250" s="52" t="s">
        <v>536</v>
      </c>
      <c r="G250" s="58" t="s">
        <v>535</v>
      </c>
      <c r="H250" s="154"/>
    </row>
    <row r="251" spans="1:8" s="27" customFormat="1" ht="38.25" customHeight="1">
      <c r="A251" s="50">
        <f t="shared" si="5"/>
        <v>243</v>
      </c>
      <c r="B251" s="50" t="s">
        <v>481</v>
      </c>
      <c r="C251" s="53" t="s">
        <v>541</v>
      </c>
      <c r="D251" s="49" t="s">
        <v>540</v>
      </c>
      <c r="E251" s="54">
        <v>9000</v>
      </c>
      <c r="F251" s="52" t="s">
        <v>536</v>
      </c>
      <c r="G251" s="58" t="s">
        <v>535</v>
      </c>
      <c r="H251" s="154"/>
    </row>
    <row r="252" spans="1:8" s="27" customFormat="1" ht="38.25" customHeight="1">
      <c r="A252" s="50">
        <f t="shared" si="5"/>
        <v>244</v>
      </c>
      <c r="B252" s="50" t="s">
        <v>481</v>
      </c>
      <c r="C252" s="53" t="s">
        <v>539</v>
      </c>
      <c r="D252" s="49" t="s">
        <v>512</v>
      </c>
      <c r="E252" s="54">
        <v>7000</v>
      </c>
      <c r="F252" s="52" t="s">
        <v>536</v>
      </c>
      <c r="G252" s="58" t="s">
        <v>535</v>
      </c>
      <c r="H252" s="154"/>
    </row>
    <row r="253" spans="1:8" s="27" customFormat="1" ht="38.25" customHeight="1">
      <c r="A253" s="50">
        <f t="shared" si="5"/>
        <v>245</v>
      </c>
      <c r="B253" s="50" t="s">
        <v>481</v>
      </c>
      <c r="C253" s="53" t="s">
        <v>538</v>
      </c>
      <c r="D253" s="49" t="s">
        <v>537</v>
      </c>
      <c r="E253" s="54">
        <v>7000</v>
      </c>
      <c r="F253" s="52" t="s">
        <v>536</v>
      </c>
      <c r="G253" s="58" t="s">
        <v>535</v>
      </c>
      <c r="H253" s="154"/>
    </row>
    <row r="254" spans="1:8" s="27" customFormat="1" ht="38.25" customHeight="1">
      <c r="A254" s="50">
        <v>246</v>
      </c>
      <c r="B254" s="50" t="s">
        <v>481</v>
      </c>
      <c r="C254" s="50" t="s">
        <v>534</v>
      </c>
      <c r="D254" s="49" t="s">
        <v>479</v>
      </c>
      <c r="E254" s="51">
        <v>3900</v>
      </c>
      <c r="F254" s="52" t="s">
        <v>484</v>
      </c>
      <c r="G254" s="52" t="s">
        <v>533</v>
      </c>
      <c r="H254" s="154"/>
    </row>
    <row r="255" spans="1:8" s="27" customFormat="1" ht="38.25" customHeight="1">
      <c r="A255" s="50">
        <f t="shared" ref="A255:A277" si="6">A254+1</f>
        <v>247</v>
      </c>
      <c r="B255" s="50" t="s">
        <v>481</v>
      </c>
      <c r="C255" s="50" t="s">
        <v>532</v>
      </c>
      <c r="D255" s="49" t="s">
        <v>507</v>
      </c>
      <c r="E255" s="51">
        <v>15826.25</v>
      </c>
      <c r="F255" s="52" t="s">
        <v>514</v>
      </c>
      <c r="G255" s="52"/>
      <c r="H255" s="154"/>
    </row>
    <row r="256" spans="1:8" s="27" customFormat="1" ht="38.25" customHeight="1">
      <c r="A256" s="50">
        <f t="shared" si="6"/>
        <v>248</v>
      </c>
      <c r="B256" s="50" t="s">
        <v>481</v>
      </c>
      <c r="C256" s="50" t="s">
        <v>531</v>
      </c>
      <c r="D256" s="49" t="s">
        <v>528</v>
      </c>
      <c r="E256" s="51">
        <v>26400</v>
      </c>
      <c r="F256" s="52" t="s">
        <v>530</v>
      </c>
      <c r="G256" s="52"/>
      <c r="H256" s="154"/>
    </row>
    <row r="257" spans="1:8" s="27" customFormat="1" ht="38.25" customHeight="1">
      <c r="A257" s="50">
        <f t="shared" si="6"/>
        <v>249</v>
      </c>
      <c r="B257" s="50" t="s">
        <v>481</v>
      </c>
      <c r="C257" s="50" t="s">
        <v>529</v>
      </c>
      <c r="D257" s="49" t="s">
        <v>528</v>
      </c>
      <c r="E257" s="51">
        <v>15000</v>
      </c>
      <c r="F257" s="52" t="s">
        <v>527</v>
      </c>
      <c r="G257" s="52"/>
      <c r="H257" s="154"/>
    </row>
    <row r="258" spans="1:8" s="27" customFormat="1" ht="38.25" customHeight="1">
      <c r="A258" s="50">
        <f t="shared" si="6"/>
        <v>250</v>
      </c>
      <c r="B258" s="50" t="s">
        <v>481</v>
      </c>
      <c r="C258" s="53" t="s">
        <v>526</v>
      </c>
      <c r="D258" s="49" t="s">
        <v>525</v>
      </c>
      <c r="E258" s="51">
        <v>12500</v>
      </c>
      <c r="F258" s="52" t="s">
        <v>506</v>
      </c>
      <c r="G258" s="52"/>
      <c r="H258" s="154"/>
    </row>
    <row r="259" spans="1:8" s="27" customFormat="1" ht="38.25" customHeight="1">
      <c r="A259" s="50">
        <f t="shared" si="6"/>
        <v>251</v>
      </c>
      <c r="B259" s="50" t="s">
        <v>481</v>
      </c>
      <c r="C259" s="50" t="s">
        <v>524</v>
      </c>
      <c r="D259" s="49" t="s">
        <v>523</v>
      </c>
      <c r="E259" s="51">
        <v>4129.03</v>
      </c>
      <c r="F259" s="52" t="s">
        <v>522</v>
      </c>
      <c r="G259" s="52" t="s">
        <v>521</v>
      </c>
      <c r="H259" s="154"/>
    </row>
    <row r="260" spans="1:8" s="27" customFormat="1" ht="38.25" customHeight="1">
      <c r="A260" s="50">
        <f t="shared" si="6"/>
        <v>252</v>
      </c>
      <c r="B260" s="50" t="s">
        <v>481</v>
      </c>
      <c r="C260" s="53" t="s">
        <v>520</v>
      </c>
      <c r="D260" s="49" t="s">
        <v>519</v>
      </c>
      <c r="E260" s="51">
        <v>10000</v>
      </c>
      <c r="F260" s="52" t="s">
        <v>506</v>
      </c>
      <c r="G260" s="52"/>
      <c r="H260" s="154"/>
    </row>
    <row r="261" spans="1:8" s="27" customFormat="1" ht="38.25" customHeight="1">
      <c r="A261" s="50">
        <f t="shared" si="6"/>
        <v>253</v>
      </c>
      <c r="B261" s="50" t="s">
        <v>481</v>
      </c>
      <c r="C261" s="53" t="s">
        <v>518</v>
      </c>
      <c r="D261" s="49" t="s">
        <v>517</v>
      </c>
      <c r="E261" s="51">
        <v>6500</v>
      </c>
      <c r="F261" s="52" t="s">
        <v>516</v>
      </c>
      <c r="G261" s="52"/>
      <c r="H261" s="154">
        <v>1680</v>
      </c>
    </row>
    <row r="262" spans="1:8" s="27" customFormat="1" ht="38.25" customHeight="1">
      <c r="A262" s="50">
        <f t="shared" si="6"/>
        <v>254</v>
      </c>
      <c r="B262" s="50" t="s">
        <v>481</v>
      </c>
      <c r="C262" s="53" t="s">
        <v>515</v>
      </c>
      <c r="D262" s="49" t="s">
        <v>479</v>
      </c>
      <c r="E262" s="51">
        <v>8000</v>
      </c>
      <c r="F262" s="52" t="s">
        <v>514</v>
      </c>
      <c r="G262" s="52"/>
      <c r="H262" s="154"/>
    </row>
    <row r="263" spans="1:8" s="27" customFormat="1" ht="38.25" customHeight="1">
      <c r="A263" s="50">
        <f t="shared" si="6"/>
        <v>255</v>
      </c>
      <c r="B263" s="50" t="s">
        <v>481</v>
      </c>
      <c r="C263" s="53" t="s">
        <v>513</v>
      </c>
      <c r="D263" s="49" t="s">
        <v>512</v>
      </c>
      <c r="E263" s="51">
        <v>8000</v>
      </c>
      <c r="F263" s="52" t="s">
        <v>506</v>
      </c>
      <c r="G263" s="52"/>
      <c r="H263" s="154"/>
    </row>
    <row r="264" spans="1:8" s="27" customFormat="1" ht="38.25" customHeight="1">
      <c r="A264" s="50">
        <f t="shared" si="6"/>
        <v>256</v>
      </c>
      <c r="B264" s="50" t="s">
        <v>481</v>
      </c>
      <c r="C264" s="53" t="s">
        <v>511</v>
      </c>
      <c r="D264" s="49" t="s">
        <v>479</v>
      </c>
      <c r="E264" s="51">
        <v>8000</v>
      </c>
      <c r="F264" s="52" t="s">
        <v>499</v>
      </c>
      <c r="G264" s="52"/>
      <c r="H264" s="154"/>
    </row>
    <row r="265" spans="1:8" s="27" customFormat="1" ht="38.25" customHeight="1">
      <c r="A265" s="50">
        <f t="shared" si="6"/>
        <v>257</v>
      </c>
      <c r="B265" s="50" t="s">
        <v>481</v>
      </c>
      <c r="C265" s="53" t="s">
        <v>510</v>
      </c>
      <c r="D265" s="49" t="s">
        <v>509</v>
      </c>
      <c r="E265" s="51">
        <v>10000</v>
      </c>
      <c r="F265" s="52" t="s">
        <v>492</v>
      </c>
      <c r="G265" s="52"/>
      <c r="H265" s="154"/>
    </row>
    <row r="266" spans="1:8" s="27" customFormat="1" ht="38.25" customHeight="1">
      <c r="A266" s="50">
        <f t="shared" si="6"/>
        <v>258</v>
      </c>
      <c r="B266" s="50" t="s">
        <v>481</v>
      </c>
      <c r="C266" s="53" t="s">
        <v>508</v>
      </c>
      <c r="D266" s="49" t="s">
        <v>507</v>
      </c>
      <c r="E266" s="51">
        <v>10000</v>
      </c>
      <c r="F266" s="52" t="s">
        <v>506</v>
      </c>
      <c r="G266" s="52"/>
      <c r="H266" s="154"/>
    </row>
    <row r="267" spans="1:8" s="27" customFormat="1" ht="38.25" customHeight="1">
      <c r="A267" s="50">
        <f t="shared" si="6"/>
        <v>259</v>
      </c>
      <c r="B267" s="50" t="s">
        <v>481</v>
      </c>
      <c r="C267" s="50" t="s">
        <v>505</v>
      </c>
      <c r="D267" s="49" t="s">
        <v>485</v>
      </c>
      <c r="E267" s="51">
        <f>10000+10000</f>
        <v>20000</v>
      </c>
      <c r="F267" s="52" t="s">
        <v>504</v>
      </c>
      <c r="G267" s="52" t="s">
        <v>503</v>
      </c>
      <c r="H267" s="154"/>
    </row>
    <row r="268" spans="1:8" s="27" customFormat="1" ht="38.25" customHeight="1">
      <c r="A268" s="50">
        <f t="shared" si="6"/>
        <v>260</v>
      </c>
      <c r="B268" s="50" t="s">
        <v>481</v>
      </c>
      <c r="C268" s="53" t="s">
        <v>502</v>
      </c>
      <c r="D268" s="49" t="s">
        <v>479</v>
      </c>
      <c r="E268" s="51">
        <v>6500</v>
      </c>
      <c r="F268" s="52" t="s">
        <v>501</v>
      </c>
      <c r="G268" s="52"/>
      <c r="H268" s="154"/>
    </row>
    <row r="269" spans="1:8" s="27" customFormat="1" ht="38.25" customHeight="1">
      <c r="A269" s="50">
        <f t="shared" si="6"/>
        <v>261</v>
      </c>
      <c r="B269" s="50" t="s">
        <v>481</v>
      </c>
      <c r="C269" s="53" t="s">
        <v>500</v>
      </c>
      <c r="D269" s="49" t="s">
        <v>479</v>
      </c>
      <c r="E269" s="51">
        <v>6500</v>
      </c>
      <c r="F269" s="52" t="s">
        <v>499</v>
      </c>
      <c r="G269" s="52"/>
      <c r="H269" s="154"/>
    </row>
    <row r="270" spans="1:8" s="27" customFormat="1" ht="38.25" customHeight="1">
      <c r="A270" s="50">
        <f t="shared" si="6"/>
        <v>262</v>
      </c>
      <c r="B270" s="50" t="s">
        <v>481</v>
      </c>
      <c r="C270" s="53" t="s">
        <v>498</v>
      </c>
      <c r="D270" s="49" t="s">
        <v>479</v>
      </c>
      <c r="E270" s="51">
        <v>8000</v>
      </c>
      <c r="F270" s="52" t="s">
        <v>497</v>
      </c>
      <c r="G270" s="52"/>
      <c r="H270" s="154"/>
    </row>
    <row r="271" spans="1:8" s="27" customFormat="1" ht="38.25" customHeight="1">
      <c r="A271" s="50">
        <f t="shared" si="6"/>
        <v>263</v>
      </c>
      <c r="B271" s="50" t="s">
        <v>481</v>
      </c>
      <c r="C271" s="53" t="s">
        <v>496</v>
      </c>
      <c r="D271" s="49" t="s">
        <v>495</v>
      </c>
      <c r="E271" s="51">
        <v>10000</v>
      </c>
      <c r="F271" s="52" t="s">
        <v>494</v>
      </c>
      <c r="G271" s="52"/>
      <c r="H271" s="154"/>
    </row>
    <row r="272" spans="1:8" s="27" customFormat="1" ht="38.25" customHeight="1">
      <c r="A272" s="50">
        <f t="shared" si="6"/>
        <v>264</v>
      </c>
      <c r="B272" s="50" t="s">
        <v>481</v>
      </c>
      <c r="C272" s="53" t="s">
        <v>493</v>
      </c>
      <c r="D272" s="49" t="s">
        <v>479</v>
      </c>
      <c r="E272" s="51">
        <v>7000</v>
      </c>
      <c r="F272" s="52" t="s">
        <v>492</v>
      </c>
      <c r="G272" s="52"/>
      <c r="H272" s="154"/>
    </row>
    <row r="273" spans="1:8" s="27" customFormat="1" ht="38.25" customHeight="1">
      <c r="A273" s="50">
        <f t="shared" si="6"/>
        <v>265</v>
      </c>
      <c r="B273" s="50" t="s">
        <v>481</v>
      </c>
      <c r="C273" s="53" t="s">
        <v>491</v>
      </c>
      <c r="D273" s="49" t="s">
        <v>479</v>
      </c>
      <c r="E273" s="51">
        <f>6500+6500</f>
        <v>13000</v>
      </c>
      <c r="F273" s="52" t="s">
        <v>490</v>
      </c>
      <c r="G273" s="52" t="s">
        <v>489</v>
      </c>
      <c r="H273" s="154"/>
    </row>
    <row r="274" spans="1:8" s="27" customFormat="1" ht="38.25" customHeight="1">
      <c r="A274" s="50">
        <f t="shared" si="6"/>
        <v>266</v>
      </c>
      <c r="B274" s="50" t="s">
        <v>481</v>
      </c>
      <c r="C274" s="53" t="s">
        <v>488</v>
      </c>
      <c r="D274" s="49" t="s">
        <v>485</v>
      </c>
      <c r="E274" s="51">
        <v>10000</v>
      </c>
      <c r="F274" s="52" t="s">
        <v>487</v>
      </c>
      <c r="G274" s="52"/>
      <c r="H274" s="154"/>
    </row>
    <row r="275" spans="1:8" s="27" customFormat="1" ht="38.25" customHeight="1">
      <c r="A275" s="50">
        <f t="shared" si="6"/>
        <v>267</v>
      </c>
      <c r="B275" s="50" t="s">
        <v>481</v>
      </c>
      <c r="C275" s="50" t="s">
        <v>486</v>
      </c>
      <c r="D275" s="49" t="s">
        <v>485</v>
      </c>
      <c r="E275" s="51">
        <v>6000</v>
      </c>
      <c r="F275" s="52" t="s">
        <v>484</v>
      </c>
      <c r="G275" s="52"/>
      <c r="H275" s="154"/>
    </row>
    <row r="276" spans="1:8" s="27" customFormat="1" ht="38.25" customHeight="1">
      <c r="A276" s="50">
        <f t="shared" si="6"/>
        <v>268</v>
      </c>
      <c r="B276" s="50" t="s">
        <v>481</v>
      </c>
      <c r="C276" s="53" t="s">
        <v>483</v>
      </c>
      <c r="D276" s="49" t="s">
        <v>482</v>
      </c>
      <c r="E276" s="51">
        <v>6500</v>
      </c>
      <c r="F276" s="52" t="s">
        <v>1849</v>
      </c>
      <c r="G276" s="52"/>
      <c r="H276" s="154"/>
    </row>
    <row r="277" spans="1:8" s="27" customFormat="1" ht="38.25" customHeight="1">
      <c r="A277" s="50">
        <f t="shared" si="6"/>
        <v>269</v>
      </c>
      <c r="B277" s="50" t="s">
        <v>481</v>
      </c>
      <c r="C277" s="53" t="s">
        <v>480</v>
      </c>
      <c r="D277" s="49" t="s">
        <v>479</v>
      </c>
      <c r="E277" s="51">
        <v>6500</v>
      </c>
      <c r="F277" s="52" t="s">
        <v>478</v>
      </c>
      <c r="G277" s="52"/>
      <c r="H277" s="154"/>
    </row>
    <row r="278" spans="1:8" s="27" customFormat="1" ht="38.25" customHeight="1">
      <c r="A278" s="31"/>
      <c r="B278" s="31"/>
      <c r="C278" s="31"/>
      <c r="D278" s="30"/>
      <c r="E278" s="29"/>
      <c r="F278" s="28"/>
      <c r="G278" s="28"/>
      <c r="H278" s="155"/>
    </row>
    <row r="279" spans="1:8" s="27" customFormat="1" ht="38.25" customHeight="1">
      <c r="A279" s="31"/>
      <c r="B279" s="31"/>
      <c r="C279" s="31"/>
      <c r="D279" s="30"/>
      <c r="E279" s="29"/>
      <c r="F279" s="28"/>
      <c r="G279" s="28"/>
      <c r="H279" s="155"/>
    </row>
    <row r="280" spans="1:8" s="27" customFormat="1" ht="38.25" customHeight="1">
      <c r="A280" s="31"/>
      <c r="B280" s="31"/>
      <c r="C280" s="31"/>
      <c r="D280" s="30"/>
      <c r="E280" s="29"/>
      <c r="F280" s="28"/>
      <c r="G280" s="28"/>
      <c r="H280" s="155"/>
    </row>
    <row r="281" spans="1:8" s="27" customFormat="1" ht="38.25" customHeight="1">
      <c r="A281" s="31"/>
      <c r="B281" s="31"/>
      <c r="C281" s="31"/>
      <c r="D281" s="30"/>
      <c r="E281" s="29"/>
      <c r="F281" s="28"/>
      <c r="G281" s="28"/>
      <c r="H281" s="155"/>
    </row>
    <row r="282" spans="1:8" s="27" customFormat="1" ht="38.25" customHeight="1">
      <c r="A282" s="31"/>
      <c r="B282" s="31"/>
      <c r="C282" s="31"/>
      <c r="D282" s="30"/>
      <c r="E282" s="29"/>
      <c r="F282" s="28"/>
      <c r="G282" s="28"/>
      <c r="H282" s="155"/>
    </row>
    <row r="283" spans="1:8" s="27" customFormat="1" ht="38.25" customHeight="1">
      <c r="A283" s="31"/>
      <c r="B283" s="31"/>
      <c r="C283" s="31"/>
      <c r="D283" s="30"/>
      <c r="E283" s="29"/>
      <c r="F283" s="28"/>
      <c r="G283" s="28"/>
      <c r="H283" s="155"/>
    </row>
  </sheetData>
  <autoFilter ref="A8:G277" xr:uid="{31BBA973-5FB3-4C1C-A468-943E80961F2A}"/>
  <mergeCells count="2">
    <mergeCell ref="D1:H7"/>
    <mergeCell ref="A1:C7"/>
  </mergeCells>
  <conditionalFormatting sqref="C8">
    <cfRule type="duplicateValues" dxfId="32" priority="6"/>
    <cfRule type="duplicateValues" dxfId="31" priority="7"/>
  </conditionalFormatting>
  <conditionalFormatting sqref="C275 C8:C272 C278:C1048576">
    <cfRule type="duplicateValues" dxfId="30" priority="2"/>
  </conditionalFormatting>
  <conditionalFormatting sqref="C275 C9:C11 C16 C24 C220 C254:C257 C259 C267 C278:C283">
    <cfRule type="duplicateValues" dxfId="29" priority="3"/>
    <cfRule type="duplicateValues" dxfId="28" priority="4"/>
    <cfRule type="duplicateValues" dxfId="27" priority="5"/>
  </conditionalFormatting>
  <conditionalFormatting sqref="C278:C1048576 C8:C275">
    <cfRule type="duplicateValues" dxfId="26" priority="1"/>
  </conditionalFormatting>
  <pageMargins left="0.7" right="0.7" top="0.75" bottom="0.75" header="0.3" footer="0.3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067C-135C-4E91-9BC9-B7BFF444224E}">
  <sheetPr>
    <tabColor rgb="FFFFFF00"/>
  </sheetPr>
  <dimension ref="A1:M1048551"/>
  <sheetViews>
    <sheetView topLeftCell="A85" workbookViewId="0">
      <selection activeCell="M142" sqref="M142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3" customWidth="1"/>
    <col min="8" max="8" width="15.5703125" customWidth="1"/>
    <col min="9" max="9" width="17.140625" customWidth="1"/>
    <col min="10" max="10" width="17.5703125" customWidth="1"/>
    <col min="11" max="11" width="15.85546875" customWidth="1"/>
    <col min="12" max="12" width="39" customWidth="1"/>
    <col min="13" max="13" width="12.85546875" style="16" customWidth="1"/>
    <col min="14" max="14" width="12.85546875" customWidth="1"/>
  </cols>
  <sheetData>
    <row r="1" spans="1:13" s="43" customFormat="1" ht="28.5" customHeight="1">
      <c r="A1" s="125"/>
      <c r="B1" s="125"/>
      <c r="C1" s="125"/>
      <c r="D1" s="125"/>
      <c r="E1" s="124" t="s">
        <v>1847</v>
      </c>
      <c r="F1" s="124"/>
      <c r="G1" s="124"/>
      <c r="H1" s="124"/>
      <c r="I1" s="124"/>
      <c r="J1" s="124"/>
      <c r="K1" s="124"/>
      <c r="L1" s="124"/>
      <c r="M1" s="124"/>
    </row>
    <row r="2" spans="1:13" s="43" customFormat="1" ht="28.5" customHeight="1">
      <c r="A2" s="125"/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</row>
    <row r="3" spans="1:13" s="43" customFormat="1" ht="28.5" customHeight="1">
      <c r="A3" s="125"/>
      <c r="B3" s="125"/>
      <c r="C3" s="125"/>
      <c r="D3" s="125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43" customFormat="1" ht="42.95" customHeight="1">
      <c r="A4" s="125"/>
      <c r="B4" s="125"/>
      <c r="C4" s="125"/>
      <c r="D4" s="125"/>
      <c r="E4" s="124"/>
      <c r="F4" s="124"/>
      <c r="G4" s="124"/>
      <c r="H4" s="124"/>
      <c r="I4" s="124"/>
      <c r="J4" s="124"/>
      <c r="K4" s="124"/>
      <c r="L4" s="124"/>
      <c r="M4" s="124"/>
    </row>
    <row r="5" spans="1:13" s="43" customFormat="1" ht="28.5" customHeight="1">
      <c r="A5" s="125"/>
      <c r="B5" s="125"/>
      <c r="C5" s="125"/>
      <c r="D5" s="125"/>
      <c r="E5" s="124"/>
      <c r="F5" s="124"/>
      <c r="G5" s="124"/>
      <c r="H5" s="124"/>
      <c r="I5" s="124"/>
      <c r="J5" s="124"/>
      <c r="K5" s="124"/>
      <c r="L5" s="124"/>
      <c r="M5" s="124"/>
    </row>
    <row r="6" spans="1:13" s="43" customFormat="1" ht="16.5" customHeight="1" thickBo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s="43" customFormat="1" ht="28.5" customHeight="1">
      <c r="A7" s="127" t="s">
        <v>942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</row>
    <row r="8" spans="1:13" s="43" customFormat="1" ht="0.75" customHeight="1" thickBot="1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1:13" s="43" customFormat="1" ht="16.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5"/>
      <c r="M9" s="149"/>
    </row>
    <row r="10" spans="1:13" s="43" customFormat="1" ht="66.75" customHeight="1">
      <c r="A10" s="133" t="s">
        <v>369</v>
      </c>
      <c r="B10" s="134" t="s">
        <v>2</v>
      </c>
      <c r="C10" s="133" t="s">
        <v>3</v>
      </c>
      <c r="D10" s="134" t="s">
        <v>943</v>
      </c>
      <c r="E10" s="134" t="s">
        <v>944</v>
      </c>
      <c r="F10" s="135" t="s">
        <v>945</v>
      </c>
      <c r="G10" s="134" t="s">
        <v>946</v>
      </c>
      <c r="H10" s="135" t="s">
        <v>7</v>
      </c>
      <c r="I10" s="135" t="s">
        <v>11</v>
      </c>
      <c r="J10" s="135" t="s">
        <v>947</v>
      </c>
      <c r="K10" s="135" t="s">
        <v>372</v>
      </c>
      <c r="L10" s="135" t="s">
        <v>14</v>
      </c>
      <c r="M10" s="150" t="s">
        <v>15</v>
      </c>
    </row>
    <row r="11" spans="1:13" s="43" customFormat="1" ht="39.75" customHeight="1">
      <c r="A11" s="59">
        <v>1</v>
      </c>
      <c r="B11" s="60" t="s">
        <v>948</v>
      </c>
      <c r="C11" s="64" t="s">
        <v>949</v>
      </c>
      <c r="D11" s="61" t="s">
        <v>950</v>
      </c>
      <c r="E11" s="46">
        <v>71.400000000000006</v>
      </c>
      <c r="F11" s="47">
        <f>G11/E11</f>
        <v>31</v>
      </c>
      <c r="G11" s="46">
        <v>2213.4</v>
      </c>
      <c r="H11" s="46">
        <v>35</v>
      </c>
      <c r="I11" s="46">
        <v>250</v>
      </c>
      <c r="J11" s="46">
        <v>1380</v>
      </c>
      <c r="K11" s="62">
        <f>SUM(G11:J11)</f>
        <v>3878.4</v>
      </c>
      <c r="L11" s="63"/>
      <c r="M11" s="151"/>
    </row>
    <row r="12" spans="1:13" s="43" customFormat="1" ht="39.75" customHeight="1">
      <c r="A12" s="59">
        <f>A11+1</f>
        <v>2</v>
      </c>
      <c r="B12" s="60" t="s">
        <v>948</v>
      </c>
      <c r="C12" s="64" t="s">
        <v>951</v>
      </c>
      <c r="D12" s="61" t="s">
        <v>950</v>
      </c>
      <c r="E12" s="46">
        <v>71.400000000000006</v>
      </c>
      <c r="F12" s="47">
        <f>G12/E12</f>
        <v>31</v>
      </c>
      <c r="G12" s="46">
        <v>2213.4</v>
      </c>
      <c r="H12" s="46"/>
      <c r="I12" s="46">
        <v>250</v>
      </c>
      <c r="J12" s="46">
        <v>1380</v>
      </c>
      <c r="K12" s="62">
        <f>SUM(G12:J12)</f>
        <v>3843.4</v>
      </c>
      <c r="L12" s="63"/>
      <c r="M12" s="151"/>
    </row>
    <row r="13" spans="1:13" s="43" customFormat="1" ht="39.75" customHeight="1">
      <c r="A13" s="59">
        <f t="shared" ref="A13:A76" si="0">A12+1</f>
        <v>3</v>
      </c>
      <c r="B13" s="60" t="s">
        <v>948</v>
      </c>
      <c r="C13" s="64" t="s">
        <v>952</v>
      </c>
      <c r="D13" s="61" t="s">
        <v>953</v>
      </c>
      <c r="E13" s="46">
        <v>73.59</v>
      </c>
      <c r="F13" s="47">
        <f>G13/E13</f>
        <v>30.999999999999996</v>
      </c>
      <c r="G13" s="46">
        <v>2281.29</v>
      </c>
      <c r="H13" s="46">
        <v>50</v>
      </c>
      <c r="I13" s="46">
        <v>250</v>
      </c>
      <c r="J13" s="46">
        <v>1150</v>
      </c>
      <c r="K13" s="62">
        <f>SUM(G13:J13)</f>
        <v>3731.29</v>
      </c>
      <c r="L13" s="63"/>
      <c r="M13" s="151"/>
    </row>
    <row r="14" spans="1:13" s="43" customFormat="1" ht="39.75" customHeight="1">
      <c r="A14" s="59">
        <f t="shared" si="0"/>
        <v>4</v>
      </c>
      <c r="B14" s="60" t="s">
        <v>948</v>
      </c>
      <c r="C14" s="64" t="s">
        <v>954</v>
      </c>
      <c r="D14" s="61" t="s">
        <v>953</v>
      </c>
      <c r="E14" s="46">
        <v>73.59</v>
      </c>
      <c r="F14" s="47">
        <f>G14/E14</f>
        <v>30.999999999999996</v>
      </c>
      <c r="G14" s="46">
        <v>2281.29</v>
      </c>
      <c r="H14" s="46">
        <v>35</v>
      </c>
      <c r="I14" s="46">
        <v>250</v>
      </c>
      <c r="J14" s="46">
        <v>1150</v>
      </c>
      <c r="K14" s="62">
        <f>SUM(G14:J14)</f>
        <v>3716.29</v>
      </c>
      <c r="L14" s="63"/>
      <c r="M14" s="151"/>
    </row>
    <row r="15" spans="1:13" s="43" customFormat="1" ht="39.75" customHeight="1">
      <c r="A15" s="59">
        <f t="shared" si="0"/>
        <v>5</v>
      </c>
      <c r="B15" s="60" t="s">
        <v>948</v>
      </c>
      <c r="C15" s="64" t="s">
        <v>955</v>
      </c>
      <c r="D15" s="61" t="s">
        <v>953</v>
      </c>
      <c r="E15" s="46">
        <v>73.59</v>
      </c>
      <c r="F15" s="47">
        <f t="shared" ref="F15:F16" si="1">G15/E15</f>
        <v>30.999999999999996</v>
      </c>
      <c r="G15" s="46">
        <v>2281.29</v>
      </c>
      <c r="H15" s="46">
        <v>35</v>
      </c>
      <c r="I15" s="46">
        <v>250</v>
      </c>
      <c r="J15" s="46">
        <v>1150</v>
      </c>
      <c r="K15" s="62">
        <f t="shared" ref="K15:K16" si="2">SUM(G15:J15)</f>
        <v>3716.29</v>
      </c>
      <c r="L15" s="63"/>
      <c r="M15" s="151"/>
    </row>
    <row r="16" spans="1:13" s="43" customFormat="1" ht="39.75" customHeight="1">
      <c r="A16" s="59">
        <f t="shared" si="0"/>
        <v>6</v>
      </c>
      <c r="B16" s="60" t="s">
        <v>948</v>
      </c>
      <c r="C16" s="64" t="s">
        <v>956</v>
      </c>
      <c r="D16" s="61" t="s">
        <v>953</v>
      </c>
      <c r="E16" s="46">
        <v>73.59</v>
      </c>
      <c r="F16" s="47">
        <f t="shared" si="1"/>
        <v>30.999999999999996</v>
      </c>
      <c r="G16" s="46">
        <v>2281.29</v>
      </c>
      <c r="H16" s="46">
        <v>35</v>
      </c>
      <c r="I16" s="46">
        <v>250</v>
      </c>
      <c r="J16" s="46">
        <v>1150</v>
      </c>
      <c r="K16" s="62">
        <f t="shared" si="2"/>
        <v>3716.29</v>
      </c>
      <c r="L16" s="63"/>
      <c r="M16" s="151"/>
    </row>
    <row r="17" spans="1:13" s="43" customFormat="1" ht="39.75" customHeight="1">
      <c r="A17" s="59">
        <f t="shared" si="0"/>
        <v>7</v>
      </c>
      <c r="B17" s="60" t="s">
        <v>948</v>
      </c>
      <c r="C17" s="64" t="s">
        <v>957</v>
      </c>
      <c r="D17" s="61" t="s">
        <v>953</v>
      </c>
      <c r="E17" s="46">
        <v>73.59</v>
      </c>
      <c r="F17" s="47">
        <f>G17/E17</f>
        <v>30.999999999999996</v>
      </c>
      <c r="G17" s="46">
        <v>2281.29</v>
      </c>
      <c r="H17" s="46">
        <v>35</v>
      </c>
      <c r="I17" s="46">
        <v>250</v>
      </c>
      <c r="J17" s="46">
        <v>1150</v>
      </c>
      <c r="K17" s="62">
        <f>SUM(G17:J17)</f>
        <v>3716.29</v>
      </c>
      <c r="L17" s="63"/>
      <c r="M17" s="151"/>
    </row>
    <row r="18" spans="1:13" s="43" customFormat="1" ht="39.75" customHeight="1">
      <c r="A18" s="59">
        <f t="shared" si="0"/>
        <v>8</v>
      </c>
      <c r="B18" s="60" t="s">
        <v>948</v>
      </c>
      <c r="C18" s="64" t="s">
        <v>958</v>
      </c>
      <c r="D18" s="61" t="s">
        <v>953</v>
      </c>
      <c r="E18" s="46">
        <v>73.59</v>
      </c>
      <c r="F18" s="47">
        <f t="shared" ref="F18:F40" si="3">G18/E18</f>
        <v>30.999999999999996</v>
      </c>
      <c r="G18" s="46">
        <v>2281.29</v>
      </c>
      <c r="H18" s="46">
        <v>35</v>
      </c>
      <c r="I18" s="46">
        <v>250</v>
      </c>
      <c r="J18" s="46">
        <v>1150</v>
      </c>
      <c r="K18" s="62">
        <f t="shared" ref="K18:K23" si="4">SUM(G18:J18)</f>
        <v>3716.29</v>
      </c>
      <c r="L18" s="63"/>
      <c r="M18" s="151"/>
    </row>
    <row r="19" spans="1:13" s="43" customFormat="1" ht="39.75" customHeight="1">
      <c r="A19" s="59">
        <f t="shared" si="0"/>
        <v>9</v>
      </c>
      <c r="B19" s="60" t="s">
        <v>948</v>
      </c>
      <c r="C19" s="64" t="s">
        <v>959</v>
      </c>
      <c r="D19" s="61" t="s">
        <v>953</v>
      </c>
      <c r="E19" s="46">
        <v>73.59</v>
      </c>
      <c r="F19" s="47">
        <f t="shared" si="3"/>
        <v>30.999999999999996</v>
      </c>
      <c r="G19" s="46">
        <v>2281.29</v>
      </c>
      <c r="H19" s="46">
        <v>35</v>
      </c>
      <c r="I19" s="46">
        <v>250</v>
      </c>
      <c r="J19" s="46">
        <v>1150</v>
      </c>
      <c r="K19" s="62">
        <f t="shared" si="4"/>
        <v>3716.29</v>
      </c>
      <c r="L19" s="63"/>
      <c r="M19" s="151"/>
    </row>
    <row r="20" spans="1:13" s="43" customFormat="1" ht="39.75" customHeight="1">
      <c r="A20" s="59">
        <f t="shared" si="0"/>
        <v>10</v>
      </c>
      <c r="B20" s="60" t="s">
        <v>948</v>
      </c>
      <c r="C20" s="64" t="s">
        <v>960</v>
      </c>
      <c r="D20" s="61" t="s">
        <v>953</v>
      </c>
      <c r="E20" s="46">
        <v>73.59</v>
      </c>
      <c r="F20" s="47">
        <f t="shared" si="3"/>
        <v>30.999999999999996</v>
      </c>
      <c r="G20" s="46">
        <v>2281.29</v>
      </c>
      <c r="H20" s="46">
        <v>35</v>
      </c>
      <c r="I20" s="46">
        <v>250</v>
      </c>
      <c r="J20" s="46">
        <v>1150</v>
      </c>
      <c r="K20" s="62">
        <f t="shared" si="4"/>
        <v>3716.29</v>
      </c>
      <c r="L20" s="63"/>
      <c r="M20" s="151"/>
    </row>
    <row r="21" spans="1:13" s="43" customFormat="1" ht="39.75" customHeight="1">
      <c r="A21" s="59">
        <f t="shared" si="0"/>
        <v>11</v>
      </c>
      <c r="B21" s="60" t="s">
        <v>948</v>
      </c>
      <c r="C21" s="64" t="s">
        <v>961</v>
      </c>
      <c r="D21" s="61" t="s">
        <v>953</v>
      </c>
      <c r="E21" s="46">
        <v>73.59</v>
      </c>
      <c r="F21" s="47">
        <f t="shared" si="3"/>
        <v>30.999999999999996</v>
      </c>
      <c r="G21" s="46">
        <v>2281.29</v>
      </c>
      <c r="H21" s="46">
        <v>35</v>
      </c>
      <c r="I21" s="46">
        <v>250</v>
      </c>
      <c r="J21" s="46">
        <v>1150</v>
      </c>
      <c r="K21" s="62">
        <f t="shared" si="4"/>
        <v>3716.29</v>
      </c>
      <c r="L21" s="63"/>
      <c r="M21" s="151"/>
    </row>
    <row r="22" spans="1:13" s="43" customFormat="1" ht="39.75" customHeight="1">
      <c r="A22" s="59">
        <f t="shared" si="0"/>
        <v>12</v>
      </c>
      <c r="B22" s="60" t="s">
        <v>948</v>
      </c>
      <c r="C22" s="64" t="s">
        <v>962</v>
      </c>
      <c r="D22" s="61" t="s">
        <v>953</v>
      </c>
      <c r="E22" s="46">
        <v>73.59</v>
      </c>
      <c r="F22" s="47">
        <f t="shared" si="3"/>
        <v>8.9999999999999982</v>
      </c>
      <c r="G22" s="46">
        <v>662.31</v>
      </c>
      <c r="H22" s="46"/>
      <c r="I22" s="46">
        <v>72.58</v>
      </c>
      <c r="J22" s="46">
        <v>333.87</v>
      </c>
      <c r="K22" s="62">
        <f t="shared" si="4"/>
        <v>1068.76</v>
      </c>
      <c r="L22" s="63"/>
      <c r="M22" s="151"/>
    </row>
    <row r="23" spans="1:13" s="43" customFormat="1" ht="39.75" customHeight="1">
      <c r="A23" s="59">
        <f t="shared" si="0"/>
        <v>13</v>
      </c>
      <c r="B23" s="60" t="s">
        <v>948</v>
      </c>
      <c r="C23" s="64" t="s">
        <v>963</v>
      </c>
      <c r="D23" s="61" t="s">
        <v>953</v>
      </c>
      <c r="E23" s="46">
        <v>73.59</v>
      </c>
      <c r="F23" s="47">
        <f t="shared" si="3"/>
        <v>30.999999999999996</v>
      </c>
      <c r="G23" s="46">
        <v>2281.29</v>
      </c>
      <c r="H23" s="46"/>
      <c r="I23" s="46">
        <v>250</v>
      </c>
      <c r="J23" s="46">
        <v>1150</v>
      </c>
      <c r="K23" s="62">
        <f t="shared" si="4"/>
        <v>3681.29</v>
      </c>
      <c r="L23" s="63"/>
      <c r="M23" s="151"/>
    </row>
    <row r="24" spans="1:13" s="43" customFormat="1" ht="39.75" customHeight="1">
      <c r="A24" s="59">
        <f t="shared" si="0"/>
        <v>14</v>
      </c>
      <c r="B24" s="60" t="s">
        <v>948</v>
      </c>
      <c r="C24" s="64" t="s">
        <v>964</v>
      </c>
      <c r="D24" s="61" t="s">
        <v>953</v>
      </c>
      <c r="E24" s="46">
        <v>73.59</v>
      </c>
      <c r="F24" s="47">
        <f t="shared" si="3"/>
        <v>71.999999999999986</v>
      </c>
      <c r="G24" s="46">
        <f>2281.29+3017.19</f>
        <v>5298.48</v>
      </c>
      <c r="H24" s="46"/>
      <c r="I24" s="46">
        <f>250+338.71</f>
        <v>588.71</v>
      </c>
      <c r="J24" s="46">
        <f>1150+1558.06</f>
        <v>2708.06</v>
      </c>
      <c r="K24" s="62">
        <f t="shared" ref="K24:K27" si="5">SUM(G24:J24)</f>
        <v>8595.25</v>
      </c>
      <c r="L24" s="63" t="s">
        <v>965</v>
      </c>
      <c r="M24" s="151"/>
    </row>
    <row r="25" spans="1:13" s="43" customFormat="1" ht="39.75" customHeight="1">
      <c r="A25" s="59">
        <f t="shared" si="0"/>
        <v>15</v>
      </c>
      <c r="B25" s="60" t="s">
        <v>948</v>
      </c>
      <c r="C25" s="64" t="s">
        <v>966</v>
      </c>
      <c r="D25" s="61" t="s">
        <v>953</v>
      </c>
      <c r="E25" s="46">
        <v>73.59</v>
      </c>
      <c r="F25" s="47">
        <f t="shared" si="3"/>
        <v>71.999999999999986</v>
      </c>
      <c r="G25" s="46">
        <f>2281.29+3017.19</f>
        <v>5298.48</v>
      </c>
      <c r="H25" s="46"/>
      <c r="I25" s="46">
        <f>250+338.71</f>
        <v>588.71</v>
      </c>
      <c r="J25" s="46">
        <f>1150+1558.06</f>
        <v>2708.06</v>
      </c>
      <c r="K25" s="62">
        <f t="shared" si="5"/>
        <v>8595.25</v>
      </c>
      <c r="L25" s="63" t="s">
        <v>965</v>
      </c>
      <c r="M25" s="151"/>
    </row>
    <row r="26" spans="1:13" s="43" customFormat="1" ht="39.75" customHeight="1">
      <c r="A26" s="59">
        <f t="shared" si="0"/>
        <v>16</v>
      </c>
      <c r="B26" s="60" t="s">
        <v>948</v>
      </c>
      <c r="C26" s="64" t="s">
        <v>967</v>
      </c>
      <c r="D26" s="61" t="s">
        <v>953</v>
      </c>
      <c r="E26" s="46">
        <v>73.59</v>
      </c>
      <c r="F26" s="47">
        <f t="shared" si="3"/>
        <v>71.999999999999986</v>
      </c>
      <c r="G26" s="46">
        <f>2281.29+3017.19</f>
        <v>5298.48</v>
      </c>
      <c r="H26" s="46"/>
      <c r="I26" s="46">
        <f>250+338.71</f>
        <v>588.71</v>
      </c>
      <c r="J26" s="46">
        <f>1150+1558.06</f>
        <v>2708.06</v>
      </c>
      <c r="K26" s="62">
        <f t="shared" si="5"/>
        <v>8595.25</v>
      </c>
      <c r="L26" s="63" t="s">
        <v>965</v>
      </c>
      <c r="M26" s="151"/>
    </row>
    <row r="27" spans="1:13" s="43" customFormat="1" ht="39.75" customHeight="1">
      <c r="A27" s="59">
        <f t="shared" si="0"/>
        <v>17</v>
      </c>
      <c r="B27" s="60" t="s">
        <v>948</v>
      </c>
      <c r="C27" s="64" t="s">
        <v>968</v>
      </c>
      <c r="D27" s="61" t="s">
        <v>953</v>
      </c>
      <c r="E27" s="46">
        <v>73.59</v>
      </c>
      <c r="F27" s="47">
        <f t="shared" si="3"/>
        <v>71.999999999999986</v>
      </c>
      <c r="G27" s="46">
        <f>2281.29+3017.19</f>
        <v>5298.48</v>
      </c>
      <c r="H27" s="46"/>
      <c r="I27" s="46">
        <f>250+338.71</f>
        <v>588.71</v>
      </c>
      <c r="J27" s="46">
        <f>1150+1558.06</f>
        <v>2708.06</v>
      </c>
      <c r="K27" s="62">
        <f t="shared" si="5"/>
        <v>8595.25</v>
      </c>
      <c r="L27" s="63" t="s">
        <v>965</v>
      </c>
      <c r="M27" s="151"/>
    </row>
    <row r="28" spans="1:13" s="43" customFormat="1" ht="39.75" customHeight="1">
      <c r="A28" s="59">
        <f t="shared" si="0"/>
        <v>18</v>
      </c>
      <c r="B28" s="60" t="s">
        <v>948</v>
      </c>
      <c r="C28" s="64" t="s">
        <v>969</v>
      </c>
      <c r="D28" s="61" t="s">
        <v>950</v>
      </c>
      <c r="E28" s="46">
        <v>71.400000000000006</v>
      </c>
      <c r="F28" s="47">
        <f>G28/E28</f>
        <v>31</v>
      </c>
      <c r="G28" s="46">
        <v>2213.4</v>
      </c>
      <c r="H28" s="46"/>
      <c r="I28" s="46">
        <v>250</v>
      </c>
      <c r="J28" s="46">
        <v>1380</v>
      </c>
      <c r="K28" s="62">
        <f>SUM(G28:J28)</f>
        <v>3843.4</v>
      </c>
      <c r="L28" s="63"/>
      <c r="M28" s="151"/>
    </row>
    <row r="29" spans="1:13" s="43" customFormat="1" ht="39.75" customHeight="1">
      <c r="A29" s="59">
        <f t="shared" si="0"/>
        <v>19</v>
      </c>
      <c r="B29" s="60" t="s">
        <v>948</v>
      </c>
      <c r="C29" s="64" t="s">
        <v>970</v>
      </c>
      <c r="D29" s="61" t="s">
        <v>953</v>
      </c>
      <c r="E29" s="46">
        <v>73.59</v>
      </c>
      <c r="F29" s="47">
        <f t="shared" si="3"/>
        <v>30.999999999999996</v>
      </c>
      <c r="G29" s="46">
        <v>2281.29</v>
      </c>
      <c r="H29" s="46">
        <v>50</v>
      </c>
      <c r="I29" s="46">
        <v>250</v>
      </c>
      <c r="J29" s="46">
        <v>1150</v>
      </c>
      <c r="K29" s="62">
        <f t="shared" ref="K29:K38" si="6">SUM(G29:J29)</f>
        <v>3731.29</v>
      </c>
      <c r="L29" s="63"/>
      <c r="M29" s="151"/>
    </row>
    <row r="30" spans="1:13" s="43" customFormat="1" ht="39.75" customHeight="1">
      <c r="A30" s="59">
        <f t="shared" si="0"/>
        <v>20</v>
      </c>
      <c r="B30" s="60" t="s">
        <v>948</v>
      </c>
      <c r="C30" s="64" t="s">
        <v>971</v>
      </c>
      <c r="D30" s="61" t="s">
        <v>953</v>
      </c>
      <c r="E30" s="46">
        <v>73.59</v>
      </c>
      <c r="F30" s="47">
        <f t="shared" si="3"/>
        <v>30.999999999999996</v>
      </c>
      <c r="G30" s="46">
        <v>2281.29</v>
      </c>
      <c r="H30" s="46">
        <v>50</v>
      </c>
      <c r="I30" s="46">
        <v>250</v>
      </c>
      <c r="J30" s="46">
        <v>1150</v>
      </c>
      <c r="K30" s="62">
        <f t="shared" si="6"/>
        <v>3731.29</v>
      </c>
      <c r="L30" s="63"/>
      <c r="M30" s="151"/>
    </row>
    <row r="31" spans="1:13" s="43" customFormat="1" ht="39.75" customHeight="1">
      <c r="A31" s="59">
        <f t="shared" si="0"/>
        <v>21</v>
      </c>
      <c r="B31" s="60" t="s">
        <v>948</v>
      </c>
      <c r="C31" s="64" t="s">
        <v>972</v>
      </c>
      <c r="D31" s="61" t="s">
        <v>953</v>
      </c>
      <c r="E31" s="46">
        <v>73.59</v>
      </c>
      <c r="F31" s="47">
        <f t="shared" si="3"/>
        <v>30.999999999999996</v>
      </c>
      <c r="G31" s="46">
        <v>2281.29</v>
      </c>
      <c r="H31" s="46"/>
      <c r="I31" s="46">
        <v>250</v>
      </c>
      <c r="J31" s="46">
        <v>1150</v>
      </c>
      <c r="K31" s="62">
        <f t="shared" si="6"/>
        <v>3681.29</v>
      </c>
      <c r="L31" s="63"/>
      <c r="M31" s="151"/>
    </row>
    <row r="32" spans="1:13" s="43" customFormat="1" ht="39.75" customHeight="1">
      <c r="A32" s="59">
        <f t="shared" si="0"/>
        <v>22</v>
      </c>
      <c r="B32" s="60" t="s">
        <v>948</v>
      </c>
      <c r="C32" s="64" t="s">
        <v>973</v>
      </c>
      <c r="D32" s="61" t="s">
        <v>953</v>
      </c>
      <c r="E32" s="46">
        <v>73.59</v>
      </c>
      <c r="F32" s="47">
        <f t="shared" si="3"/>
        <v>30.999999999999996</v>
      </c>
      <c r="G32" s="46">
        <v>2281.29</v>
      </c>
      <c r="H32" s="46"/>
      <c r="I32" s="46">
        <v>250</v>
      </c>
      <c r="J32" s="46">
        <v>1150</v>
      </c>
      <c r="K32" s="62">
        <f t="shared" si="6"/>
        <v>3681.29</v>
      </c>
      <c r="L32" s="63"/>
      <c r="M32" s="151"/>
    </row>
    <row r="33" spans="1:13" s="43" customFormat="1" ht="39.75" customHeight="1">
      <c r="A33" s="59">
        <f t="shared" si="0"/>
        <v>23</v>
      </c>
      <c r="B33" s="60" t="s">
        <v>948</v>
      </c>
      <c r="C33" s="64" t="s">
        <v>974</v>
      </c>
      <c r="D33" s="61" t="s">
        <v>953</v>
      </c>
      <c r="E33" s="46">
        <v>73.59</v>
      </c>
      <c r="F33" s="47">
        <f t="shared" si="3"/>
        <v>30.999999999999996</v>
      </c>
      <c r="G33" s="46">
        <v>2281.29</v>
      </c>
      <c r="H33" s="46"/>
      <c r="I33" s="46">
        <v>250</v>
      </c>
      <c r="J33" s="46">
        <v>1150</v>
      </c>
      <c r="K33" s="62">
        <f t="shared" si="6"/>
        <v>3681.29</v>
      </c>
      <c r="L33" s="63"/>
      <c r="M33" s="151"/>
    </row>
    <row r="34" spans="1:13" s="43" customFormat="1" ht="39.75" customHeight="1">
      <c r="A34" s="59">
        <f t="shared" si="0"/>
        <v>24</v>
      </c>
      <c r="B34" s="60" t="s">
        <v>948</v>
      </c>
      <c r="C34" s="64" t="s">
        <v>975</v>
      </c>
      <c r="D34" s="61" t="s">
        <v>953</v>
      </c>
      <c r="E34" s="46">
        <v>73.59</v>
      </c>
      <c r="F34" s="47">
        <f t="shared" si="3"/>
        <v>30.999999999999996</v>
      </c>
      <c r="G34" s="46">
        <v>2281.29</v>
      </c>
      <c r="H34" s="46"/>
      <c r="I34" s="46">
        <v>250</v>
      </c>
      <c r="J34" s="46">
        <v>1150</v>
      </c>
      <c r="K34" s="62">
        <f t="shared" si="6"/>
        <v>3681.29</v>
      </c>
      <c r="L34" s="63"/>
      <c r="M34" s="151"/>
    </row>
    <row r="35" spans="1:13" s="43" customFormat="1" ht="39.75" customHeight="1">
      <c r="A35" s="59">
        <f t="shared" si="0"/>
        <v>25</v>
      </c>
      <c r="B35" s="60" t="s">
        <v>948</v>
      </c>
      <c r="C35" s="64" t="s">
        <v>976</v>
      </c>
      <c r="D35" s="61" t="s">
        <v>953</v>
      </c>
      <c r="E35" s="46">
        <v>73.59</v>
      </c>
      <c r="F35" s="47">
        <f t="shared" si="3"/>
        <v>30.999999999999996</v>
      </c>
      <c r="G35" s="46">
        <v>2281.29</v>
      </c>
      <c r="H35" s="46"/>
      <c r="I35" s="46">
        <v>250</v>
      </c>
      <c r="J35" s="46">
        <v>1150</v>
      </c>
      <c r="K35" s="62">
        <f t="shared" si="6"/>
        <v>3681.29</v>
      </c>
      <c r="L35" s="63"/>
      <c r="M35" s="151"/>
    </row>
    <row r="36" spans="1:13" s="43" customFormat="1" ht="39.75" customHeight="1">
      <c r="A36" s="59">
        <f t="shared" si="0"/>
        <v>26</v>
      </c>
      <c r="B36" s="60" t="s">
        <v>948</v>
      </c>
      <c r="C36" s="64" t="s">
        <v>977</v>
      </c>
      <c r="D36" s="61" t="s">
        <v>953</v>
      </c>
      <c r="E36" s="46">
        <v>73.59</v>
      </c>
      <c r="F36" s="47">
        <f t="shared" si="3"/>
        <v>30.999999999999996</v>
      </c>
      <c r="G36" s="46">
        <v>2281.29</v>
      </c>
      <c r="H36" s="46"/>
      <c r="I36" s="46">
        <v>250</v>
      </c>
      <c r="J36" s="46">
        <v>1150</v>
      </c>
      <c r="K36" s="62">
        <f t="shared" si="6"/>
        <v>3681.29</v>
      </c>
      <c r="L36" s="63"/>
      <c r="M36" s="151"/>
    </row>
    <row r="37" spans="1:13" s="43" customFormat="1" ht="39.75" customHeight="1">
      <c r="A37" s="59">
        <f t="shared" si="0"/>
        <v>27</v>
      </c>
      <c r="B37" s="60" t="s">
        <v>948</v>
      </c>
      <c r="C37" s="64" t="s">
        <v>978</v>
      </c>
      <c r="D37" s="61" t="s">
        <v>953</v>
      </c>
      <c r="E37" s="46">
        <v>73.59</v>
      </c>
      <c r="F37" s="47">
        <f t="shared" si="3"/>
        <v>30.999999999999996</v>
      </c>
      <c r="G37" s="46">
        <v>2281.29</v>
      </c>
      <c r="H37" s="46"/>
      <c r="I37" s="46">
        <v>250</v>
      </c>
      <c r="J37" s="46">
        <v>1150</v>
      </c>
      <c r="K37" s="62">
        <f t="shared" si="6"/>
        <v>3681.29</v>
      </c>
      <c r="L37" s="63"/>
      <c r="M37" s="151"/>
    </row>
    <row r="38" spans="1:13" s="43" customFormat="1" ht="39.75" customHeight="1">
      <c r="A38" s="59">
        <f t="shared" si="0"/>
        <v>28</v>
      </c>
      <c r="B38" s="60" t="s">
        <v>948</v>
      </c>
      <c r="C38" s="64" t="s">
        <v>979</v>
      </c>
      <c r="D38" s="61" t="s">
        <v>953</v>
      </c>
      <c r="E38" s="46">
        <v>73.59</v>
      </c>
      <c r="F38" s="47">
        <f t="shared" si="3"/>
        <v>30.999999999999996</v>
      </c>
      <c r="G38" s="46">
        <v>2281.29</v>
      </c>
      <c r="H38" s="46"/>
      <c r="I38" s="46">
        <v>250</v>
      </c>
      <c r="J38" s="46">
        <v>1150</v>
      </c>
      <c r="K38" s="62">
        <f t="shared" si="6"/>
        <v>3681.29</v>
      </c>
      <c r="L38" s="63"/>
      <c r="M38" s="151"/>
    </row>
    <row r="39" spans="1:13" s="43" customFormat="1" ht="39.75" customHeight="1">
      <c r="A39" s="59">
        <f t="shared" si="0"/>
        <v>29</v>
      </c>
      <c r="B39" s="60" t="s">
        <v>948</v>
      </c>
      <c r="C39" s="64" t="s">
        <v>980</v>
      </c>
      <c r="D39" s="61" t="s">
        <v>953</v>
      </c>
      <c r="E39" s="46">
        <v>73.59</v>
      </c>
      <c r="F39" s="47">
        <f t="shared" si="3"/>
        <v>91.999999999999986</v>
      </c>
      <c r="G39" s="46">
        <f>2281.29+4488.99</f>
        <v>6770.28</v>
      </c>
      <c r="H39" s="46"/>
      <c r="I39" s="46">
        <f>250+500</f>
        <v>750</v>
      </c>
      <c r="J39" s="46">
        <f>1150+2300</f>
        <v>3450</v>
      </c>
      <c r="K39" s="62">
        <f t="shared" ref="K39:K40" si="7">SUM(G39:J39)</f>
        <v>10970.279999999999</v>
      </c>
      <c r="L39" s="63" t="s">
        <v>981</v>
      </c>
      <c r="M39" s="151"/>
    </row>
    <row r="40" spans="1:13" s="43" customFormat="1" ht="39.75" customHeight="1">
      <c r="A40" s="59">
        <f t="shared" si="0"/>
        <v>30</v>
      </c>
      <c r="B40" s="60" t="s">
        <v>948</v>
      </c>
      <c r="C40" s="64" t="s">
        <v>982</v>
      </c>
      <c r="D40" s="61" t="s">
        <v>953</v>
      </c>
      <c r="E40" s="46">
        <v>73.59</v>
      </c>
      <c r="F40" s="47">
        <f t="shared" si="3"/>
        <v>91.999999999999986</v>
      </c>
      <c r="G40" s="46">
        <f>2281.29+4488.99</f>
        <v>6770.28</v>
      </c>
      <c r="H40" s="46"/>
      <c r="I40" s="46">
        <f>250+500</f>
        <v>750</v>
      </c>
      <c r="J40" s="46">
        <f>1150+2300</f>
        <v>3450</v>
      </c>
      <c r="K40" s="62">
        <f t="shared" si="7"/>
        <v>10970.279999999999</v>
      </c>
      <c r="L40" s="63" t="s">
        <v>981</v>
      </c>
      <c r="M40" s="151"/>
    </row>
    <row r="41" spans="1:13" s="43" customFormat="1" ht="39.75" customHeight="1">
      <c r="A41" s="59">
        <f t="shared" si="0"/>
        <v>31</v>
      </c>
      <c r="B41" s="60" t="s">
        <v>948</v>
      </c>
      <c r="C41" s="64" t="s">
        <v>983</v>
      </c>
      <c r="D41" s="61" t="s">
        <v>950</v>
      </c>
      <c r="E41" s="46">
        <v>71.400000000000006</v>
      </c>
      <c r="F41" s="47">
        <f>G41/E41</f>
        <v>31</v>
      </c>
      <c r="G41" s="46">
        <v>2213.4</v>
      </c>
      <c r="H41" s="46"/>
      <c r="I41" s="46">
        <v>250</v>
      </c>
      <c r="J41" s="46">
        <v>1380</v>
      </c>
      <c r="K41" s="62">
        <f>SUM(G41:J41)</f>
        <v>3843.4</v>
      </c>
      <c r="L41" s="63"/>
      <c r="M41" s="151"/>
    </row>
    <row r="42" spans="1:13" s="43" customFormat="1" ht="39.75" customHeight="1">
      <c r="A42" s="59">
        <f t="shared" si="0"/>
        <v>32</v>
      </c>
      <c r="B42" s="60" t="s">
        <v>948</v>
      </c>
      <c r="C42" s="64" t="s">
        <v>984</v>
      </c>
      <c r="D42" s="61" t="s">
        <v>953</v>
      </c>
      <c r="E42" s="46">
        <v>73.59</v>
      </c>
      <c r="F42" s="47">
        <f t="shared" ref="F42:F105" si="8">G42/E42</f>
        <v>107</v>
      </c>
      <c r="G42" s="46">
        <f t="shared" ref="G42:G67" si="9">2281.29+5592.84</f>
        <v>7874.13</v>
      </c>
      <c r="H42" s="46"/>
      <c r="I42" s="46">
        <f t="shared" ref="I42:I67" si="10">250+620.97</f>
        <v>870.97</v>
      </c>
      <c r="J42" s="46">
        <f t="shared" ref="J42:J67" si="11">1150+2856.45</f>
        <v>4006.45</v>
      </c>
      <c r="K42" s="62">
        <f t="shared" ref="K42:K58" si="12">SUM(G42:J42)</f>
        <v>12751.55</v>
      </c>
      <c r="L42" s="63" t="s">
        <v>985</v>
      </c>
      <c r="M42" s="151"/>
    </row>
    <row r="43" spans="1:13" s="43" customFormat="1" ht="39.75" customHeight="1">
      <c r="A43" s="59">
        <f t="shared" si="0"/>
        <v>33</v>
      </c>
      <c r="B43" s="60" t="s">
        <v>948</v>
      </c>
      <c r="C43" s="64" t="s">
        <v>986</v>
      </c>
      <c r="D43" s="61" t="s">
        <v>953</v>
      </c>
      <c r="E43" s="46">
        <v>73.59</v>
      </c>
      <c r="F43" s="47">
        <f t="shared" si="8"/>
        <v>107</v>
      </c>
      <c r="G43" s="46">
        <f t="shared" si="9"/>
        <v>7874.13</v>
      </c>
      <c r="H43" s="46"/>
      <c r="I43" s="46">
        <f t="shared" si="10"/>
        <v>870.97</v>
      </c>
      <c r="J43" s="46">
        <f t="shared" si="11"/>
        <v>4006.45</v>
      </c>
      <c r="K43" s="62">
        <f t="shared" si="12"/>
        <v>12751.55</v>
      </c>
      <c r="L43" s="63" t="s">
        <v>985</v>
      </c>
      <c r="M43" s="151"/>
    </row>
    <row r="44" spans="1:13" s="43" customFormat="1" ht="39.75" customHeight="1">
      <c r="A44" s="59">
        <f t="shared" si="0"/>
        <v>34</v>
      </c>
      <c r="B44" s="60" t="s">
        <v>948</v>
      </c>
      <c r="C44" s="64" t="s">
        <v>987</v>
      </c>
      <c r="D44" s="61" t="s">
        <v>953</v>
      </c>
      <c r="E44" s="46">
        <v>73.59</v>
      </c>
      <c r="F44" s="47">
        <f t="shared" si="8"/>
        <v>107</v>
      </c>
      <c r="G44" s="46">
        <f t="shared" si="9"/>
        <v>7874.13</v>
      </c>
      <c r="H44" s="46"/>
      <c r="I44" s="46">
        <f t="shared" si="10"/>
        <v>870.97</v>
      </c>
      <c r="J44" s="46">
        <f t="shared" si="11"/>
        <v>4006.45</v>
      </c>
      <c r="K44" s="62">
        <f t="shared" si="12"/>
        <v>12751.55</v>
      </c>
      <c r="L44" s="63" t="s">
        <v>985</v>
      </c>
      <c r="M44" s="151"/>
    </row>
    <row r="45" spans="1:13" s="43" customFormat="1" ht="39.75" customHeight="1">
      <c r="A45" s="59">
        <f t="shared" si="0"/>
        <v>35</v>
      </c>
      <c r="B45" s="60" t="s">
        <v>948</v>
      </c>
      <c r="C45" s="64" t="s">
        <v>988</v>
      </c>
      <c r="D45" s="61" t="s">
        <v>953</v>
      </c>
      <c r="E45" s="46">
        <v>73.59</v>
      </c>
      <c r="F45" s="47">
        <f t="shared" si="8"/>
        <v>107</v>
      </c>
      <c r="G45" s="46">
        <f t="shared" si="9"/>
        <v>7874.13</v>
      </c>
      <c r="H45" s="46"/>
      <c r="I45" s="46">
        <f t="shared" si="10"/>
        <v>870.97</v>
      </c>
      <c r="J45" s="46">
        <f t="shared" si="11"/>
        <v>4006.45</v>
      </c>
      <c r="K45" s="62">
        <f t="shared" si="12"/>
        <v>12751.55</v>
      </c>
      <c r="L45" s="63" t="s">
        <v>985</v>
      </c>
      <c r="M45" s="151"/>
    </row>
    <row r="46" spans="1:13" s="43" customFormat="1" ht="39.75" customHeight="1">
      <c r="A46" s="59">
        <f t="shared" si="0"/>
        <v>36</v>
      </c>
      <c r="B46" s="60" t="s">
        <v>948</v>
      </c>
      <c r="C46" s="64" t="s">
        <v>989</v>
      </c>
      <c r="D46" s="61" t="s">
        <v>953</v>
      </c>
      <c r="E46" s="46">
        <v>73.59</v>
      </c>
      <c r="F46" s="47">
        <f t="shared" si="8"/>
        <v>107</v>
      </c>
      <c r="G46" s="46">
        <f t="shared" si="9"/>
        <v>7874.13</v>
      </c>
      <c r="H46" s="46"/>
      <c r="I46" s="46">
        <f t="shared" si="10"/>
        <v>870.97</v>
      </c>
      <c r="J46" s="46">
        <f t="shared" si="11"/>
        <v>4006.45</v>
      </c>
      <c r="K46" s="62">
        <f t="shared" si="12"/>
        <v>12751.55</v>
      </c>
      <c r="L46" s="63" t="s">
        <v>985</v>
      </c>
      <c r="M46" s="151"/>
    </row>
    <row r="47" spans="1:13" s="43" customFormat="1" ht="39.75" customHeight="1">
      <c r="A47" s="59">
        <f t="shared" si="0"/>
        <v>37</v>
      </c>
      <c r="B47" s="60" t="s">
        <v>948</v>
      </c>
      <c r="C47" s="64" t="s">
        <v>990</v>
      </c>
      <c r="D47" s="61" t="s">
        <v>953</v>
      </c>
      <c r="E47" s="46">
        <v>73.59</v>
      </c>
      <c r="F47" s="47">
        <f t="shared" si="8"/>
        <v>107</v>
      </c>
      <c r="G47" s="46">
        <f t="shared" si="9"/>
        <v>7874.13</v>
      </c>
      <c r="H47" s="46"/>
      <c r="I47" s="46">
        <f t="shared" si="10"/>
        <v>870.97</v>
      </c>
      <c r="J47" s="46">
        <f t="shared" si="11"/>
        <v>4006.45</v>
      </c>
      <c r="K47" s="62">
        <f t="shared" si="12"/>
        <v>12751.55</v>
      </c>
      <c r="L47" s="63" t="s">
        <v>985</v>
      </c>
      <c r="M47" s="151"/>
    </row>
    <row r="48" spans="1:13" s="43" customFormat="1" ht="39.75" customHeight="1">
      <c r="A48" s="59">
        <f t="shared" si="0"/>
        <v>38</v>
      </c>
      <c r="B48" s="60" t="s">
        <v>948</v>
      </c>
      <c r="C48" s="64" t="s">
        <v>991</v>
      </c>
      <c r="D48" s="61" t="s">
        <v>953</v>
      </c>
      <c r="E48" s="46">
        <v>73.59</v>
      </c>
      <c r="F48" s="47">
        <f t="shared" si="8"/>
        <v>107</v>
      </c>
      <c r="G48" s="46">
        <f t="shared" si="9"/>
        <v>7874.13</v>
      </c>
      <c r="H48" s="46"/>
      <c r="I48" s="46">
        <f t="shared" si="10"/>
        <v>870.97</v>
      </c>
      <c r="J48" s="46">
        <f t="shared" si="11"/>
        <v>4006.45</v>
      </c>
      <c r="K48" s="62">
        <f t="shared" si="12"/>
        <v>12751.55</v>
      </c>
      <c r="L48" s="63" t="s">
        <v>985</v>
      </c>
      <c r="M48" s="151"/>
    </row>
    <row r="49" spans="1:13" s="43" customFormat="1" ht="39.75" customHeight="1">
      <c r="A49" s="59">
        <f t="shared" si="0"/>
        <v>39</v>
      </c>
      <c r="B49" s="60" t="s">
        <v>948</v>
      </c>
      <c r="C49" s="64" t="s">
        <v>992</v>
      </c>
      <c r="D49" s="61" t="s">
        <v>953</v>
      </c>
      <c r="E49" s="46">
        <v>73.59</v>
      </c>
      <c r="F49" s="47">
        <f t="shared" si="8"/>
        <v>107</v>
      </c>
      <c r="G49" s="46">
        <f t="shared" si="9"/>
        <v>7874.13</v>
      </c>
      <c r="H49" s="46"/>
      <c r="I49" s="46">
        <f t="shared" si="10"/>
        <v>870.97</v>
      </c>
      <c r="J49" s="46">
        <f t="shared" si="11"/>
        <v>4006.45</v>
      </c>
      <c r="K49" s="62">
        <f t="shared" si="12"/>
        <v>12751.55</v>
      </c>
      <c r="L49" s="63" t="s">
        <v>985</v>
      </c>
      <c r="M49" s="151"/>
    </row>
    <row r="50" spans="1:13" s="43" customFormat="1" ht="39.75" customHeight="1">
      <c r="A50" s="59">
        <f t="shared" si="0"/>
        <v>40</v>
      </c>
      <c r="B50" s="60" t="s">
        <v>948</v>
      </c>
      <c r="C50" s="64" t="s">
        <v>993</v>
      </c>
      <c r="D50" s="61" t="s">
        <v>953</v>
      </c>
      <c r="E50" s="46">
        <v>73.59</v>
      </c>
      <c r="F50" s="47">
        <f t="shared" si="8"/>
        <v>107</v>
      </c>
      <c r="G50" s="46">
        <f t="shared" si="9"/>
        <v>7874.13</v>
      </c>
      <c r="H50" s="46"/>
      <c r="I50" s="46">
        <f t="shared" si="10"/>
        <v>870.97</v>
      </c>
      <c r="J50" s="46">
        <f t="shared" si="11"/>
        <v>4006.45</v>
      </c>
      <c r="K50" s="62">
        <f t="shared" si="12"/>
        <v>12751.55</v>
      </c>
      <c r="L50" s="63" t="s">
        <v>985</v>
      </c>
      <c r="M50" s="151"/>
    </row>
    <row r="51" spans="1:13" s="43" customFormat="1" ht="39.75" customHeight="1">
      <c r="A51" s="59">
        <f t="shared" si="0"/>
        <v>41</v>
      </c>
      <c r="B51" s="60" t="s">
        <v>948</v>
      </c>
      <c r="C51" s="64" t="s">
        <v>994</v>
      </c>
      <c r="D51" s="61" t="s">
        <v>953</v>
      </c>
      <c r="E51" s="46">
        <v>73.59</v>
      </c>
      <c r="F51" s="47">
        <f t="shared" si="8"/>
        <v>107</v>
      </c>
      <c r="G51" s="46">
        <f t="shared" si="9"/>
        <v>7874.13</v>
      </c>
      <c r="H51" s="46"/>
      <c r="I51" s="46">
        <f t="shared" si="10"/>
        <v>870.97</v>
      </c>
      <c r="J51" s="46">
        <f t="shared" si="11"/>
        <v>4006.45</v>
      </c>
      <c r="K51" s="62">
        <f t="shared" si="12"/>
        <v>12751.55</v>
      </c>
      <c r="L51" s="63" t="s">
        <v>985</v>
      </c>
      <c r="M51" s="151"/>
    </row>
    <row r="52" spans="1:13" s="43" customFormat="1" ht="39.75" customHeight="1">
      <c r="A52" s="59">
        <f t="shared" si="0"/>
        <v>42</v>
      </c>
      <c r="B52" s="60" t="s">
        <v>948</v>
      </c>
      <c r="C52" s="64" t="s">
        <v>995</v>
      </c>
      <c r="D52" s="61" t="s">
        <v>953</v>
      </c>
      <c r="E52" s="46">
        <v>73.59</v>
      </c>
      <c r="F52" s="47">
        <f t="shared" si="8"/>
        <v>107</v>
      </c>
      <c r="G52" s="46">
        <f t="shared" si="9"/>
        <v>7874.13</v>
      </c>
      <c r="H52" s="46"/>
      <c r="I52" s="46">
        <f t="shared" si="10"/>
        <v>870.97</v>
      </c>
      <c r="J52" s="46">
        <f t="shared" si="11"/>
        <v>4006.45</v>
      </c>
      <c r="K52" s="62">
        <f t="shared" si="12"/>
        <v>12751.55</v>
      </c>
      <c r="L52" s="63" t="s">
        <v>985</v>
      </c>
      <c r="M52" s="151"/>
    </row>
    <row r="53" spans="1:13" s="43" customFormat="1" ht="39.75" customHeight="1">
      <c r="A53" s="59">
        <f t="shared" si="0"/>
        <v>43</v>
      </c>
      <c r="B53" s="60" t="s">
        <v>948</v>
      </c>
      <c r="C53" s="64" t="s">
        <v>996</v>
      </c>
      <c r="D53" s="61" t="s">
        <v>953</v>
      </c>
      <c r="E53" s="46">
        <v>73.59</v>
      </c>
      <c r="F53" s="47">
        <f t="shared" si="8"/>
        <v>107</v>
      </c>
      <c r="G53" s="46">
        <f t="shared" si="9"/>
        <v>7874.13</v>
      </c>
      <c r="H53" s="46"/>
      <c r="I53" s="46">
        <f t="shared" si="10"/>
        <v>870.97</v>
      </c>
      <c r="J53" s="46">
        <f t="shared" si="11"/>
        <v>4006.45</v>
      </c>
      <c r="K53" s="62">
        <f t="shared" si="12"/>
        <v>12751.55</v>
      </c>
      <c r="L53" s="63" t="s">
        <v>985</v>
      </c>
      <c r="M53" s="151"/>
    </row>
    <row r="54" spans="1:13" s="43" customFormat="1" ht="39.75" customHeight="1">
      <c r="A54" s="59">
        <f t="shared" si="0"/>
        <v>44</v>
      </c>
      <c r="B54" s="60" t="s">
        <v>948</v>
      </c>
      <c r="C54" s="64" t="s">
        <v>997</v>
      </c>
      <c r="D54" s="61" t="s">
        <v>953</v>
      </c>
      <c r="E54" s="46">
        <v>73.59</v>
      </c>
      <c r="F54" s="47">
        <f t="shared" si="8"/>
        <v>107</v>
      </c>
      <c r="G54" s="46">
        <f t="shared" si="9"/>
        <v>7874.13</v>
      </c>
      <c r="H54" s="46"/>
      <c r="I54" s="46">
        <f t="shared" si="10"/>
        <v>870.97</v>
      </c>
      <c r="J54" s="46">
        <f t="shared" si="11"/>
        <v>4006.45</v>
      </c>
      <c r="K54" s="62">
        <f t="shared" si="12"/>
        <v>12751.55</v>
      </c>
      <c r="L54" s="63" t="s">
        <v>985</v>
      </c>
      <c r="M54" s="151"/>
    </row>
    <row r="55" spans="1:13" s="43" customFormat="1" ht="39.75" customHeight="1">
      <c r="A55" s="59">
        <f t="shared" si="0"/>
        <v>45</v>
      </c>
      <c r="B55" s="60" t="s">
        <v>948</v>
      </c>
      <c r="C55" s="64" t="s">
        <v>998</v>
      </c>
      <c r="D55" s="61" t="s">
        <v>953</v>
      </c>
      <c r="E55" s="46">
        <v>73.59</v>
      </c>
      <c r="F55" s="47">
        <f t="shared" si="8"/>
        <v>107</v>
      </c>
      <c r="G55" s="46">
        <f t="shared" si="9"/>
        <v>7874.13</v>
      </c>
      <c r="H55" s="46"/>
      <c r="I55" s="46">
        <f t="shared" si="10"/>
        <v>870.97</v>
      </c>
      <c r="J55" s="46">
        <f t="shared" si="11"/>
        <v>4006.45</v>
      </c>
      <c r="K55" s="62">
        <f t="shared" si="12"/>
        <v>12751.55</v>
      </c>
      <c r="L55" s="63" t="s">
        <v>985</v>
      </c>
      <c r="M55" s="151"/>
    </row>
    <row r="56" spans="1:13" s="43" customFormat="1" ht="39.75" customHeight="1">
      <c r="A56" s="59">
        <f t="shared" si="0"/>
        <v>46</v>
      </c>
      <c r="B56" s="60" t="s">
        <v>948</v>
      </c>
      <c r="C56" s="64" t="s">
        <v>999</v>
      </c>
      <c r="D56" s="61" t="s">
        <v>953</v>
      </c>
      <c r="E56" s="46">
        <v>73.59</v>
      </c>
      <c r="F56" s="47">
        <f t="shared" si="8"/>
        <v>107</v>
      </c>
      <c r="G56" s="46">
        <f t="shared" si="9"/>
        <v>7874.13</v>
      </c>
      <c r="H56" s="46"/>
      <c r="I56" s="46">
        <f t="shared" si="10"/>
        <v>870.97</v>
      </c>
      <c r="J56" s="46">
        <f t="shared" si="11"/>
        <v>4006.45</v>
      </c>
      <c r="K56" s="62">
        <f t="shared" si="12"/>
        <v>12751.55</v>
      </c>
      <c r="L56" s="63" t="s">
        <v>985</v>
      </c>
      <c r="M56" s="151"/>
    </row>
    <row r="57" spans="1:13" s="43" customFormat="1" ht="39.75" customHeight="1">
      <c r="A57" s="59">
        <f t="shared" si="0"/>
        <v>47</v>
      </c>
      <c r="B57" s="60" t="s">
        <v>948</v>
      </c>
      <c r="C57" s="64" t="s">
        <v>1000</v>
      </c>
      <c r="D57" s="61" t="s">
        <v>953</v>
      </c>
      <c r="E57" s="46">
        <v>73.59</v>
      </c>
      <c r="F57" s="47">
        <f t="shared" si="8"/>
        <v>107</v>
      </c>
      <c r="G57" s="46">
        <f t="shared" si="9"/>
        <v>7874.13</v>
      </c>
      <c r="H57" s="46"/>
      <c r="I57" s="46">
        <f t="shared" si="10"/>
        <v>870.97</v>
      </c>
      <c r="J57" s="46">
        <f t="shared" si="11"/>
        <v>4006.45</v>
      </c>
      <c r="K57" s="62">
        <f t="shared" si="12"/>
        <v>12751.55</v>
      </c>
      <c r="L57" s="63" t="s">
        <v>985</v>
      </c>
      <c r="M57" s="151"/>
    </row>
    <row r="58" spans="1:13" s="43" customFormat="1" ht="39.75" customHeight="1">
      <c r="A58" s="59">
        <f t="shared" si="0"/>
        <v>48</v>
      </c>
      <c r="B58" s="60" t="s">
        <v>948</v>
      </c>
      <c r="C58" s="64" t="s">
        <v>1001</v>
      </c>
      <c r="D58" s="61" t="s">
        <v>953</v>
      </c>
      <c r="E58" s="46">
        <v>73.59</v>
      </c>
      <c r="F58" s="47">
        <f t="shared" si="8"/>
        <v>107</v>
      </c>
      <c r="G58" s="46">
        <f t="shared" si="9"/>
        <v>7874.13</v>
      </c>
      <c r="H58" s="46"/>
      <c r="I58" s="46">
        <f t="shared" si="10"/>
        <v>870.97</v>
      </c>
      <c r="J58" s="46">
        <f t="shared" si="11"/>
        <v>4006.45</v>
      </c>
      <c r="K58" s="62">
        <f t="shared" si="12"/>
        <v>12751.55</v>
      </c>
      <c r="L58" s="63" t="s">
        <v>985</v>
      </c>
      <c r="M58" s="151"/>
    </row>
    <row r="59" spans="1:13" s="43" customFormat="1" ht="39.75" customHeight="1">
      <c r="A59" s="59">
        <f t="shared" si="0"/>
        <v>49</v>
      </c>
      <c r="B59" s="60" t="s">
        <v>948</v>
      </c>
      <c r="C59" s="64" t="s">
        <v>1002</v>
      </c>
      <c r="D59" s="61" t="s">
        <v>953</v>
      </c>
      <c r="E59" s="46">
        <v>73.59</v>
      </c>
      <c r="F59" s="47">
        <f t="shared" si="8"/>
        <v>107</v>
      </c>
      <c r="G59" s="46">
        <f t="shared" si="9"/>
        <v>7874.13</v>
      </c>
      <c r="H59" s="46"/>
      <c r="I59" s="46">
        <f t="shared" si="10"/>
        <v>870.97</v>
      </c>
      <c r="J59" s="46">
        <f t="shared" si="11"/>
        <v>4006.45</v>
      </c>
      <c r="K59" s="62">
        <f t="shared" ref="K59:K67" si="13">SUM(G59:J59)</f>
        <v>12751.55</v>
      </c>
      <c r="L59" s="63" t="s">
        <v>985</v>
      </c>
      <c r="M59" s="151"/>
    </row>
    <row r="60" spans="1:13" s="43" customFormat="1" ht="39.75" customHeight="1">
      <c r="A60" s="59">
        <f t="shared" si="0"/>
        <v>50</v>
      </c>
      <c r="B60" s="60" t="s">
        <v>948</v>
      </c>
      <c r="C60" s="64" t="s">
        <v>1003</v>
      </c>
      <c r="D60" s="61" t="s">
        <v>953</v>
      </c>
      <c r="E60" s="46">
        <v>73.59</v>
      </c>
      <c r="F60" s="47">
        <f t="shared" si="8"/>
        <v>107</v>
      </c>
      <c r="G60" s="46">
        <f t="shared" si="9"/>
        <v>7874.13</v>
      </c>
      <c r="H60" s="46"/>
      <c r="I60" s="46">
        <f t="shared" si="10"/>
        <v>870.97</v>
      </c>
      <c r="J60" s="46">
        <f t="shared" si="11"/>
        <v>4006.45</v>
      </c>
      <c r="K60" s="62">
        <f t="shared" si="13"/>
        <v>12751.55</v>
      </c>
      <c r="L60" s="63" t="s">
        <v>985</v>
      </c>
      <c r="M60" s="151"/>
    </row>
    <row r="61" spans="1:13" s="43" customFormat="1" ht="39.75" customHeight="1">
      <c r="A61" s="59">
        <f t="shared" si="0"/>
        <v>51</v>
      </c>
      <c r="B61" s="60" t="s">
        <v>948</v>
      </c>
      <c r="C61" s="64" t="s">
        <v>1004</v>
      </c>
      <c r="D61" s="61" t="s">
        <v>953</v>
      </c>
      <c r="E61" s="46">
        <v>73.59</v>
      </c>
      <c r="F61" s="47">
        <f t="shared" si="8"/>
        <v>107</v>
      </c>
      <c r="G61" s="46">
        <f t="shared" si="9"/>
        <v>7874.13</v>
      </c>
      <c r="H61" s="46"/>
      <c r="I61" s="46">
        <f t="shared" si="10"/>
        <v>870.97</v>
      </c>
      <c r="J61" s="46">
        <f t="shared" si="11"/>
        <v>4006.45</v>
      </c>
      <c r="K61" s="62">
        <f t="shared" si="13"/>
        <v>12751.55</v>
      </c>
      <c r="L61" s="63" t="s">
        <v>985</v>
      </c>
      <c r="M61" s="151"/>
    </row>
    <row r="62" spans="1:13" s="43" customFormat="1" ht="39.75" customHeight="1">
      <c r="A62" s="59">
        <f t="shared" si="0"/>
        <v>52</v>
      </c>
      <c r="B62" s="60" t="s">
        <v>948</v>
      </c>
      <c r="C62" s="64" t="s">
        <v>1005</v>
      </c>
      <c r="D62" s="61" t="s">
        <v>953</v>
      </c>
      <c r="E62" s="46">
        <v>73.59</v>
      </c>
      <c r="F62" s="47">
        <f t="shared" si="8"/>
        <v>107</v>
      </c>
      <c r="G62" s="46">
        <f t="shared" si="9"/>
        <v>7874.13</v>
      </c>
      <c r="H62" s="46"/>
      <c r="I62" s="46">
        <f t="shared" si="10"/>
        <v>870.97</v>
      </c>
      <c r="J62" s="46">
        <f t="shared" si="11"/>
        <v>4006.45</v>
      </c>
      <c r="K62" s="62">
        <f t="shared" si="13"/>
        <v>12751.55</v>
      </c>
      <c r="L62" s="63" t="s">
        <v>985</v>
      </c>
      <c r="M62" s="151"/>
    </row>
    <row r="63" spans="1:13" s="43" customFormat="1" ht="39.75" customHeight="1">
      <c r="A63" s="59">
        <f t="shared" si="0"/>
        <v>53</v>
      </c>
      <c r="B63" s="60" t="s">
        <v>948</v>
      </c>
      <c r="C63" s="64" t="s">
        <v>1006</v>
      </c>
      <c r="D63" s="61" t="s">
        <v>953</v>
      </c>
      <c r="E63" s="46">
        <v>73.59</v>
      </c>
      <c r="F63" s="47">
        <f t="shared" si="8"/>
        <v>107</v>
      </c>
      <c r="G63" s="46">
        <f t="shared" si="9"/>
        <v>7874.13</v>
      </c>
      <c r="H63" s="46"/>
      <c r="I63" s="46">
        <f t="shared" si="10"/>
        <v>870.97</v>
      </c>
      <c r="J63" s="46">
        <f t="shared" si="11"/>
        <v>4006.45</v>
      </c>
      <c r="K63" s="62">
        <f t="shared" si="13"/>
        <v>12751.55</v>
      </c>
      <c r="L63" s="63" t="s">
        <v>985</v>
      </c>
      <c r="M63" s="151"/>
    </row>
    <row r="64" spans="1:13" s="43" customFormat="1" ht="39.75" customHeight="1">
      <c r="A64" s="59">
        <f t="shared" si="0"/>
        <v>54</v>
      </c>
      <c r="B64" s="60" t="s">
        <v>948</v>
      </c>
      <c r="C64" s="64" t="s">
        <v>1007</v>
      </c>
      <c r="D64" s="61" t="s">
        <v>953</v>
      </c>
      <c r="E64" s="46">
        <v>73.59</v>
      </c>
      <c r="F64" s="47">
        <f t="shared" si="8"/>
        <v>107</v>
      </c>
      <c r="G64" s="46">
        <f t="shared" si="9"/>
        <v>7874.13</v>
      </c>
      <c r="H64" s="46"/>
      <c r="I64" s="46">
        <f t="shared" si="10"/>
        <v>870.97</v>
      </c>
      <c r="J64" s="46">
        <f t="shared" si="11"/>
        <v>4006.45</v>
      </c>
      <c r="K64" s="62">
        <f t="shared" si="13"/>
        <v>12751.55</v>
      </c>
      <c r="L64" s="63" t="s">
        <v>985</v>
      </c>
      <c r="M64" s="151"/>
    </row>
    <row r="65" spans="1:13" s="43" customFormat="1" ht="39.75" customHeight="1">
      <c r="A65" s="59">
        <f t="shared" si="0"/>
        <v>55</v>
      </c>
      <c r="B65" s="60" t="s">
        <v>948</v>
      </c>
      <c r="C65" s="64" t="s">
        <v>1008</v>
      </c>
      <c r="D65" s="61" t="s">
        <v>953</v>
      </c>
      <c r="E65" s="46">
        <v>73.59</v>
      </c>
      <c r="F65" s="47">
        <f t="shared" si="8"/>
        <v>107</v>
      </c>
      <c r="G65" s="46">
        <f t="shared" si="9"/>
        <v>7874.13</v>
      </c>
      <c r="H65" s="46"/>
      <c r="I65" s="46">
        <f t="shared" si="10"/>
        <v>870.97</v>
      </c>
      <c r="J65" s="46">
        <f t="shared" si="11"/>
        <v>4006.45</v>
      </c>
      <c r="K65" s="62">
        <f t="shared" si="13"/>
        <v>12751.55</v>
      </c>
      <c r="L65" s="63" t="s">
        <v>985</v>
      </c>
      <c r="M65" s="151"/>
    </row>
    <row r="66" spans="1:13" s="43" customFormat="1" ht="39.75" customHeight="1">
      <c r="A66" s="59">
        <f t="shared" si="0"/>
        <v>56</v>
      </c>
      <c r="B66" s="60" t="s">
        <v>948</v>
      </c>
      <c r="C66" s="64" t="s">
        <v>1009</v>
      </c>
      <c r="D66" s="61" t="s">
        <v>953</v>
      </c>
      <c r="E66" s="46">
        <v>73.59</v>
      </c>
      <c r="F66" s="47">
        <f t="shared" si="8"/>
        <v>107</v>
      </c>
      <c r="G66" s="46">
        <f t="shared" si="9"/>
        <v>7874.13</v>
      </c>
      <c r="H66" s="46"/>
      <c r="I66" s="46">
        <f t="shared" si="10"/>
        <v>870.97</v>
      </c>
      <c r="J66" s="46">
        <f t="shared" si="11"/>
        <v>4006.45</v>
      </c>
      <c r="K66" s="62">
        <f t="shared" si="13"/>
        <v>12751.55</v>
      </c>
      <c r="L66" s="63" t="s">
        <v>985</v>
      </c>
      <c r="M66" s="151"/>
    </row>
    <row r="67" spans="1:13" s="43" customFormat="1" ht="39.75" customHeight="1">
      <c r="A67" s="59">
        <f t="shared" si="0"/>
        <v>57</v>
      </c>
      <c r="B67" s="60" t="s">
        <v>948</v>
      </c>
      <c r="C67" s="64" t="s">
        <v>1010</v>
      </c>
      <c r="D67" s="61" t="s">
        <v>953</v>
      </c>
      <c r="E67" s="46">
        <v>73.59</v>
      </c>
      <c r="F67" s="47">
        <f t="shared" si="8"/>
        <v>107</v>
      </c>
      <c r="G67" s="46">
        <f t="shared" si="9"/>
        <v>7874.13</v>
      </c>
      <c r="H67" s="46"/>
      <c r="I67" s="46">
        <f t="shared" si="10"/>
        <v>870.97</v>
      </c>
      <c r="J67" s="46">
        <f t="shared" si="11"/>
        <v>4006.45</v>
      </c>
      <c r="K67" s="62">
        <f t="shared" si="13"/>
        <v>12751.55</v>
      </c>
      <c r="L67" s="63" t="s">
        <v>985</v>
      </c>
      <c r="M67" s="151"/>
    </row>
    <row r="68" spans="1:13" s="43" customFormat="1" ht="39.75" customHeight="1">
      <c r="A68" s="59">
        <f t="shared" si="0"/>
        <v>58</v>
      </c>
      <c r="B68" s="60" t="s">
        <v>948</v>
      </c>
      <c r="C68" s="64" t="s">
        <v>1011</v>
      </c>
      <c r="D68" s="61" t="s">
        <v>953</v>
      </c>
      <c r="E68" s="46">
        <v>73.59</v>
      </c>
      <c r="F68" s="47">
        <f t="shared" si="8"/>
        <v>91.999999999999986</v>
      </c>
      <c r="G68" s="46">
        <f>2281.29+4488.99</f>
        <v>6770.28</v>
      </c>
      <c r="H68" s="46"/>
      <c r="I68" s="46">
        <f>250+500</f>
        <v>750</v>
      </c>
      <c r="J68" s="46">
        <f>1150+2300</f>
        <v>3450</v>
      </c>
      <c r="K68" s="62">
        <f t="shared" ref="K68:K86" si="14">SUM(G68:J68)</f>
        <v>10970.279999999999</v>
      </c>
      <c r="L68" s="63" t="s">
        <v>981</v>
      </c>
      <c r="M68" s="151"/>
    </row>
    <row r="69" spans="1:13" s="43" customFormat="1" ht="39.75" customHeight="1">
      <c r="A69" s="59">
        <f t="shared" si="0"/>
        <v>59</v>
      </c>
      <c r="B69" s="60" t="s">
        <v>948</v>
      </c>
      <c r="C69" s="64" t="s">
        <v>1012</v>
      </c>
      <c r="D69" s="61" t="s">
        <v>953</v>
      </c>
      <c r="E69" s="46">
        <v>73.59</v>
      </c>
      <c r="F69" s="47">
        <f t="shared" si="8"/>
        <v>107</v>
      </c>
      <c r="G69" s="46">
        <f t="shared" ref="G69:G78" si="15">2281.29+5592.84</f>
        <v>7874.13</v>
      </c>
      <c r="H69" s="46"/>
      <c r="I69" s="46">
        <f t="shared" ref="I69:I78" si="16">250+620.97</f>
        <v>870.97</v>
      </c>
      <c r="J69" s="46">
        <f t="shared" ref="J69:J78" si="17">1150+2856.45</f>
        <v>4006.45</v>
      </c>
      <c r="K69" s="62">
        <f t="shared" si="14"/>
        <v>12751.55</v>
      </c>
      <c r="L69" s="63" t="s">
        <v>985</v>
      </c>
      <c r="M69" s="151"/>
    </row>
    <row r="70" spans="1:13" s="43" customFormat="1" ht="39.75" customHeight="1">
      <c r="A70" s="59">
        <f t="shared" si="0"/>
        <v>60</v>
      </c>
      <c r="B70" s="60" t="s">
        <v>948</v>
      </c>
      <c r="C70" s="64" t="s">
        <v>1013</v>
      </c>
      <c r="D70" s="61" t="s">
        <v>953</v>
      </c>
      <c r="E70" s="46">
        <v>73.59</v>
      </c>
      <c r="F70" s="47">
        <f t="shared" si="8"/>
        <v>107</v>
      </c>
      <c r="G70" s="46">
        <f t="shared" si="15"/>
        <v>7874.13</v>
      </c>
      <c r="H70" s="46"/>
      <c r="I70" s="46">
        <f t="shared" si="16"/>
        <v>870.97</v>
      </c>
      <c r="J70" s="46">
        <f t="shared" si="17"/>
        <v>4006.45</v>
      </c>
      <c r="K70" s="62">
        <f t="shared" si="14"/>
        <v>12751.55</v>
      </c>
      <c r="L70" s="63" t="s">
        <v>985</v>
      </c>
      <c r="M70" s="151"/>
    </row>
    <row r="71" spans="1:13" s="43" customFormat="1" ht="39.75" customHeight="1">
      <c r="A71" s="59">
        <f t="shared" si="0"/>
        <v>61</v>
      </c>
      <c r="B71" s="60" t="s">
        <v>948</v>
      </c>
      <c r="C71" s="64" t="s">
        <v>1014</v>
      </c>
      <c r="D71" s="61" t="s">
        <v>953</v>
      </c>
      <c r="E71" s="46">
        <v>73.59</v>
      </c>
      <c r="F71" s="47">
        <f t="shared" si="8"/>
        <v>107</v>
      </c>
      <c r="G71" s="46">
        <f t="shared" si="15"/>
        <v>7874.13</v>
      </c>
      <c r="H71" s="46"/>
      <c r="I71" s="46">
        <f t="shared" si="16"/>
        <v>870.97</v>
      </c>
      <c r="J71" s="46">
        <f t="shared" si="17"/>
        <v>4006.45</v>
      </c>
      <c r="K71" s="62">
        <f t="shared" si="14"/>
        <v>12751.55</v>
      </c>
      <c r="L71" s="63" t="s">
        <v>985</v>
      </c>
      <c r="M71" s="151"/>
    </row>
    <row r="72" spans="1:13" s="43" customFormat="1" ht="39.75" customHeight="1">
      <c r="A72" s="59">
        <f t="shared" si="0"/>
        <v>62</v>
      </c>
      <c r="B72" s="60" t="s">
        <v>948</v>
      </c>
      <c r="C72" s="64" t="s">
        <v>1015</v>
      </c>
      <c r="D72" s="61" t="s">
        <v>953</v>
      </c>
      <c r="E72" s="46">
        <v>73.59</v>
      </c>
      <c r="F72" s="47">
        <f t="shared" si="8"/>
        <v>107</v>
      </c>
      <c r="G72" s="46">
        <f t="shared" si="15"/>
        <v>7874.13</v>
      </c>
      <c r="H72" s="46"/>
      <c r="I72" s="46">
        <f t="shared" si="16"/>
        <v>870.97</v>
      </c>
      <c r="J72" s="46">
        <f t="shared" si="17"/>
        <v>4006.45</v>
      </c>
      <c r="K72" s="62">
        <f t="shared" si="14"/>
        <v>12751.55</v>
      </c>
      <c r="L72" s="63" t="s">
        <v>985</v>
      </c>
      <c r="M72" s="151"/>
    </row>
    <row r="73" spans="1:13" s="43" customFormat="1" ht="39.75" customHeight="1">
      <c r="A73" s="59">
        <f t="shared" si="0"/>
        <v>63</v>
      </c>
      <c r="B73" s="60" t="s">
        <v>948</v>
      </c>
      <c r="C73" s="64" t="s">
        <v>1016</v>
      </c>
      <c r="D73" s="61" t="s">
        <v>953</v>
      </c>
      <c r="E73" s="46">
        <v>73.59</v>
      </c>
      <c r="F73" s="47">
        <f t="shared" si="8"/>
        <v>107</v>
      </c>
      <c r="G73" s="46">
        <f t="shared" si="15"/>
        <v>7874.13</v>
      </c>
      <c r="H73" s="46"/>
      <c r="I73" s="46">
        <f t="shared" si="16"/>
        <v>870.97</v>
      </c>
      <c r="J73" s="46">
        <f t="shared" si="17"/>
        <v>4006.45</v>
      </c>
      <c r="K73" s="62">
        <f t="shared" si="14"/>
        <v>12751.55</v>
      </c>
      <c r="L73" s="63" t="s">
        <v>985</v>
      </c>
      <c r="M73" s="151"/>
    </row>
    <row r="74" spans="1:13" s="43" customFormat="1" ht="39.75" customHeight="1">
      <c r="A74" s="59">
        <f t="shared" si="0"/>
        <v>64</v>
      </c>
      <c r="B74" s="60" t="s">
        <v>948</v>
      </c>
      <c r="C74" s="64" t="s">
        <v>1017</v>
      </c>
      <c r="D74" s="61" t="s">
        <v>953</v>
      </c>
      <c r="E74" s="46">
        <v>73.59</v>
      </c>
      <c r="F74" s="47">
        <f t="shared" si="8"/>
        <v>107</v>
      </c>
      <c r="G74" s="46">
        <f t="shared" si="15"/>
        <v>7874.13</v>
      </c>
      <c r="H74" s="46"/>
      <c r="I74" s="46">
        <f t="shared" si="16"/>
        <v>870.97</v>
      </c>
      <c r="J74" s="46">
        <f t="shared" si="17"/>
        <v>4006.45</v>
      </c>
      <c r="K74" s="62">
        <f t="shared" si="14"/>
        <v>12751.55</v>
      </c>
      <c r="L74" s="63" t="s">
        <v>985</v>
      </c>
      <c r="M74" s="151"/>
    </row>
    <row r="75" spans="1:13" s="43" customFormat="1" ht="39.75" customHeight="1">
      <c r="A75" s="59">
        <f t="shared" si="0"/>
        <v>65</v>
      </c>
      <c r="B75" s="60" t="s">
        <v>948</v>
      </c>
      <c r="C75" s="64" t="s">
        <v>1018</v>
      </c>
      <c r="D75" s="61" t="s">
        <v>953</v>
      </c>
      <c r="E75" s="46">
        <v>73.59</v>
      </c>
      <c r="F75" s="47">
        <f t="shared" si="8"/>
        <v>107</v>
      </c>
      <c r="G75" s="46">
        <f t="shared" si="15"/>
        <v>7874.13</v>
      </c>
      <c r="H75" s="46"/>
      <c r="I75" s="46">
        <f t="shared" si="16"/>
        <v>870.97</v>
      </c>
      <c r="J75" s="46">
        <f t="shared" si="17"/>
        <v>4006.45</v>
      </c>
      <c r="K75" s="62">
        <f t="shared" si="14"/>
        <v>12751.55</v>
      </c>
      <c r="L75" s="63" t="s">
        <v>985</v>
      </c>
      <c r="M75" s="151"/>
    </row>
    <row r="76" spans="1:13" s="43" customFormat="1" ht="39.75" customHeight="1">
      <c r="A76" s="59">
        <f t="shared" si="0"/>
        <v>66</v>
      </c>
      <c r="B76" s="60" t="s">
        <v>948</v>
      </c>
      <c r="C76" s="64" t="s">
        <v>1019</v>
      </c>
      <c r="D76" s="61" t="s">
        <v>953</v>
      </c>
      <c r="E76" s="46">
        <v>73.59</v>
      </c>
      <c r="F76" s="47">
        <f t="shared" si="8"/>
        <v>107</v>
      </c>
      <c r="G76" s="46">
        <f t="shared" si="15"/>
        <v>7874.13</v>
      </c>
      <c r="H76" s="46"/>
      <c r="I76" s="46">
        <f t="shared" si="16"/>
        <v>870.97</v>
      </c>
      <c r="J76" s="46">
        <f t="shared" si="17"/>
        <v>4006.45</v>
      </c>
      <c r="K76" s="62">
        <f t="shared" si="14"/>
        <v>12751.55</v>
      </c>
      <c r="L76" s="63" t="s">
        <v>985</v>
      </c>
      <c r="M76" s="151"/>
    </row>
    <row r="77" spans="1:13" s="43" customFormat="1" ht="39.75" customHeight="1">
      <c r="A77" s="59">
        <f t="shared" ref="A77:A140" si="18">A76+1</f>
        <v>67</v>
      </c>
      <c r="B77" s="60" t="s">
        <v>948</v>
      </c>
      <c r="C77" s="64" t="s">
        <v>1020</v>
      </c>
      <c r="D77" s="61" t="s">
        <v>953</v>
      </c>
      <c r="E77" s="46">
        <v>73.59</v>
      </c>
      <c r="F77" s="47">
        <f t="shared" si="8"/>
        <v>107</v>
      </c>
      <c r="G77" s="46">
        <f t="shared" si="15"/>
        <v>7874.13</v>
      </c>
      <c r="H77" s="46"/>
      <c r="I77" s="46">
        <f t="shared" si="16"/>
        <v>870.97</v>
      </c>
      <c r="J77" s="46">
        <f t="shared" si="17"/>
        <v>4006.45</v>
      </c>
      <c r="K77" s="62">
        <f t="shared" si="14"/>
        <v>12751.55</v>
      </c>
      <c r="L77" s="63" t="s">
        <v>985</v>
      </c>
      <c r="M77" s="151"/>
    </row>
    <row r="78" spans="1:13" s="43" customFormat="1" ht="39.75" customHeight="1">
      <c r="A78" s="59">
        <f t="shared" si="18"/>
        <v>68</v>
      </c>
      <c r="B78" s="60" t="s">
        <v>948</v>
      </c>
      <c r="C78" s="64" t="s">
        <v>1021</v>
      </c>
      <c r="D78" s="61" t="s">
        <v>953</v>
      </c>
      <c r="E78" s="46">
        <v>73.59</v>
      </c>
      <c r="F78" s="47">
        <f t="shared" si="8"/>
        <v>107</v>
      </c>
      <c r="G78" s="46">
        <f t="shared" si="15"/>
        <v>7874.13</v>
      </c>
      <c r="H78" s="46"/>
      <c r="I78" s="46">
        <f t="shared" si="16"/>
        <v>870.97</v>
      </c>
      <c r="J78" s="46">
        <f t="shared" si="17"/>
        <v>4006.45</v>
      </c>
      <c r="K78" s="62">
        <f t="shared" si="14"/>
        <v>12751.55</v>
      </c>
      <c r="L78" s="63" t="s">
        <v>985</v>
      </c>
      <c r="M78" s="151"/>
    </row>
    <row r="79" spans="1:13" s="43" customFormat="1" ht="39.75" customHeight="1">
      <c r="A79" s="59">
        <f t="shared" si="18"/>
        <v>69</v>
      </c>
      <c r="B79" s="60" t="s">
        <v>948</v>
      </c>
      <c r="C79" s="64" t="s">
        <v>1022</v>
      </c>
      <c r="D79" s="61" t="s">
        <v>953</v>
      </c>
      <c r="E79" s="46">
        <v>73.59</v>
      </c>
      <c r="F79" s="47">
        <f t="shared" si="8"/>
        <v>91.999999999999986</v>
      </c>
      <c r="G79" s="46">
        <f>2281.29+4488.99</f>
        <v>6770.28</v>
      </c>
      <c r="H79" s="46"/>
      <c r="I79" s="46">
        <f>250+500</f>
        <v>750</v>
      </c>
      <c r="J79" s="46">
        <f>1150+2300</f>
        <v>3450</v>
      </c>
      <c r="K79" s="62">
        <f t="shared" si="14"/>
        <v>10970.279999999999</v>
      </c>
      <c r="L79" s="63" t="s">
        <v>981</v>
      </c>
      <c r="M79" s="151"/>
    </row>
    <row r="80" spans="1:13" s="43" customFormat="1" ht="39.75" customHeight="1">
      <c r="A80" s="59">
        <f t="shared" si="18"/>
        <v>70</v>
      </c>
      <c r="B80" s="60" t="s">
        <v>948</v>
      </c>
      <c r="C80" s="64" t="s">
        <v>1023</v>
      </c>
      <c r="D80" s="61" t="s">
        <v>953</v>
      </c>
      <c r="E80" s="46">
        <v>73.59</v>
      </c>
      <c r="F80" s="47">
        <f t="shared" si="8"/>
        <v>91.999999999999986</v>
      </c>
      <c r="G80" s="46">
        <f>2281.29+4488.99</f>
        <v>6770.28</v>
      </c>
      <c r="H80" s="46"/>
      <c r="I80" s="46">
        <f>250+500</f>
        <v>750</v>
      </c>
      <c r="J80" s="46">
        <f>1150+2300</f>
        <v>3450</v>
      </c>
      <c r="K80" s="62">
        <f t="shared" si="14"/>
        <v>10970.279999999999</v>
      </c>
      <c r="L80" s="63" t="s">
        <v>981</v>
      </c>
      <c r="M80" s="151"/>
    </row>
    <row r="81" spans="1:13" s="43" customFormat="1" ht="39.75" customHeight="1">
      <c r="A81" s="59">
        <f t="shared" si="18"/>
        <v>71</v>
      </c>
      <c r="B81" s="60" t="s">
        <v>948</v>
      </c>
      <c r="C81" s="64" t="s">
        <v>1024</v>
      </c>
      <c r="D81" s="61" t="s">
        <v>953</v>
      </c>
      <c r="E81" s="46">
        <v>73.59</v>
      </c>
      <c r="F81" s="47">
        <f t="shared" si="8"/>
        <v>107</v>
      </c>
      <c r="G81" s="46">
        <f t="shared" ref="G81:G86" si="19">2281.29+5592.84</f>
        <v>7874.13</v>
      </c>
      <c r="H81" s="46"/>
      <c r="I81" s="46">
        <f t="shared" ref="I81:I86" si="20">250+620.97</f>
        <v>870.97</v>
      </c>
      <c r="J81" s="46">
        <f t="shared" ref="J81:J86" si="21">1150+2856.45</f>
        <v>4006.45</v>
      </c>
      <c r="K81" s="62">
        <f t="shared" si="14"/>
        <v>12751.55</v>
      </c>
      <c r="L81" s="63" t="s">
        <v>985</v>
      </c>
      <c r="M81" s="151"/>
    </row>
    <row r="82" spans="1:13" s="43" customFormat="1" ht="39.75" customHeight="1">
      <c r="A82" s="59">
        <f t="shared" si="18"/>
        <v>72</v>
      </c>
      <c r="B82" s="60" t="s">
        <v>948</v>
      </c>
      <c r="C82" s="64" t="s">
        <v>1025</v>
      </c>
      <c r="D82" s="61" t="s">
        <v>953</v>
      </c>
      <c r="E82" s="46">
        <v>73.59</v>
      </c>
      <c r="F82" s="47">
        <f t="shared" si="8"/>
        <v>107</v>
      </c>
      <c r="G82" s="46">
        <f t="shared" si="19"/>
        <v>7874.13</v>
      </c>
      <c r="H82" s="46"/>
      <c r="I82" s="46">
        <f t="shared" si="20"/>
        <v>870.97</v>
      </c>
      <c r="J82" s="46">
        <f t="shared" si="21"/>
        <v>4006.45</v>
      </c>
      <c r="K82" s="62">
        <f t="shared" si="14"/>
        <v>12751.55</v>
      </c>
      <c r="L82" s="63" t="s">
        <v>985</v>
      </c>
      <c r="M82" s="151"/>
    </row>
    <row r="83" spans="1:13" s="43" customFormat="1" ht="39.75" customHeight="1">
      <c r="A83" s="59">
        <f t="shared" si="18"/>
        <v>73</v>
      </c>
      <c r="B83" s="60" t="s">
        <v>948</v>
      </c>
      <c r="C83" s="64" t="s">
        <v>1026</v>
      </c>
      <c r="D83" s="61" t="s">
        <v>953</v>
      </c>
      <c r="E83" s="46">
        <v>73.59</v>
      </c>
      <c r="F83" s="47">
        <f t="shared" si="8"/>
        <v>107</v>
      </c>
      <c r="G83" s="46">
        <f t="shared" si="19"/>
        <v>7874.13</v>
      </c>
      <c r="H83" s="46"/>
      <c r="I83" s="46">
        <f t="shared" si="20"/>
        <v>870.97</v>
      </c>
      <c r="J83" s="46">
        <f t="shared" si="21"/>
        <v>4006.45</v>
      </c>
      <c r="K83" s="62">
        <f t="shared" si="14"/>
        <v>12751.55</v>
      </c>
      <c r="L83" s="63" t="s">
        <v>985</v>
      </c>
      <c r="M83" s="151"/>
    </row>
    <row r="84" spans="1:13" s="43" customFormat="1" ht="39.75" customHeight="1">
      <c r="A84" s="59">
        <f t="shared" si="18"/>
        <v>74</v>
      </c>
      <c r="B84" s="60" t="s">
        <v>948</v>
      </c>
      <c r="C84" s="64" t="s">
        <v>1027</v>
      </c>
      <c r="D84" s="61" t="s">
        <v>953</v>
      </c>
      <c r="E84" s="46">
        <v>73.59</v>
      </c>
      <c r="F84" s="47">
        <f t="shared" si="8"/>
        <v>107</v>
      </c>
      <c r="G84" s="46">
        <f t="shared" si="19"/>
        <v>7874.13</v>
      </c>
      <c r="H84" s="46"/>
      <c r="I84" s="46">
        <f t="shared" si="20"/>
        <v>870.97</v>
      </c>
      <c r="J84" s="46">
        <f t="shared" si="21"/>
        <v>4006.45</v>
      </c>
      <c r="K84" s="62">
        <f t="shared" si="14"/>
        <v>12751.55</v>
      </c>
      <c r="L84" s="63" t="s">
        <v>985</v>
      </c>
      <c r="M84" s="151"/>
    </row>
    <row r="85" spans="1:13" s="43" customFormat="1" ht="39.75" customHeight="1">
      <c r="A85" s="59">
        <f t="shared" si="18"/>
        <v>75</v>
      </c>
      <c r="B85" s="60" t="s">
        <v>948</v>
      </c>
      <c r="C85" s="64" t="s">
        <v>1028</v>
      </c>
      <c r="D85" s="61" t="s">
        <v>953</v>
      </c>
      <c r="E85" s="46">
        <v>73.59</v>
      </c>
      <c r="F85" s="47">
        <f t="shared" si="8"/>
        <v>107</v>
      </c>
      <c r="G85" s="46">
        <f t="shared" si="19"/>
        <v>7874.13</v>
      </c>
      <c r="H85" s="46"/>
      <c r="I85" s="46">
        <f t="shared" si="20"/>
        <v>870.97</v>
      </c>
      <c r="J85" s="46">
        <f t="shared" si="21"/>
        <v>4006.45</v>
      </c>
      <c r="K85" s="62">
        <f t="shared" si="14"/>
        <v>12751.55</v>
      </c>
      <c r="L85" s="63" t="s">
        <v>985</v>
      </c>
      <c r="M85" s="151"/>
    </row>
    <row r="86" spans="1:13" s="43" customFormat="1" ht="39.75" customHeight="1">
      <c r="A86" s="59">
        <f t="shared" si="18"/>
        <v>76</v>
      </c>
      <c r="B86" s="60" t="s">
        <v>948</v>
      </c>
      <c r="C86" s="64" t="s">
        <v>1029</v>
      </c>
      <c r="D86" s="61" t="s">
        <v>953</v>
      </c>
      <c r="E86" s="46">
        <v>73.59</v>
      </c>
      <c r="F86" s="47">
        <f t="shared" si="8"/>
        <v>107</v>
      </c>
      <c r="G86" s="46">
        <f t="shared" si="19"/>
        <v>7874.13</v>
      </c>
      <c r="H86" s="46"/>
      <c r="I86" s="46">
        <f t="shared" si="20"/>
        <v>870.97</v>
      </c>
      <c r="J86" s="46">
        <f t="shared" si="21"/>
        <v>4006.45</v>
      </c>
      <c r="K86" s="62">
        <f t="shared" si="14"/>
        <v>12751.55</v>
      </c>
      <c r="L86" s="63" t="s">
        <v>985</v>
      </c>
      <c r="M86" s="151"/>
    </row>
    <row r="87" spans="1:13" s="43" customFormat="1" ht="39.75" customHeight="1">
      <c r="A87" s="59">
        <f t="shared" si="18"/>
        <v>77</v>
      </c>
      <c r="B87" s="60" t="s">
        <v>948</v>
      </c>
      <c r="C87" s="64" t="s">
        <v>1030</v>
      </c>
      <c r="D87" s="61" t="s">
        <v>953</v>
      </c>
      <c r="E87" s="46">
        <v>73.59</v>
      </c>
      <c r="F87" s="47">
        <f t="shared" si="8"/>
        <v>107</v>
      </c>
      <c r="G87" s="46">
        <f t="shared" ref="G87:G93" si="22">2281.29+5592.84</f>
        <v>7874.13</v>
      </c>
      <c r="H87" s="46"/>
      <c r="I87" s="46">
        <f t="shared" ref="I87:I93" si="23">250+620.97</f>
        <v>870.97</v>
      </c>
      <c r="J87" s="46">
        <f t="shared" ref="J87:J93" si="24">1150+2856.45</f>
        <v>4006.45</v>
      </c>
      <c r="K87" s="62">
        <f t="shared" ref="K87:K104" si="25">SUM(G87:J87)</f>
        <v>12751.55</v>
      </c>
      <c r="L87" s="63" t="s">
        <v>985</v>
      </c>
      <c r="M87" s="151"/>
    </row>
    <row r="88" spans="1:13" s="43" customFormat="1" ht="39.75" customHeight="1">
      <c r="A88" s="59">
        <f t="shared" si="18"/>
        <v>78</v>
      </c>
      <c r="B88" s="60" t="s">
        <v>948</v>
      </c>
      <c r="C88" s="64" t="s">
        <v>1031</v>
      </c>
      <c r="D88" s="61" t="s">
        <v>953</v>
      </c>
      <c r="E88" s="46">
        <v>73.59</v>
      </c>
      <c r="F88" s="47">
        <f t="shared" si="8"/>
        <v>107</v>
      </c>
      <c r="G88" s="46">
        <f t="shared" si="22"/>
        <v>7874.13</v>
      </c>
      <c r="H88" s="46"/>
      <c r="I88" s="46">
        <f t="shared" si="23"/>
        <v>870.97</v>
      </c>
      <c r="J88" s="46">
        <f t="shared" si="24"/>
        <v>4006.45</v>
      </c>
      <c r="K88" s="62">
        <f t="shared" si="25"/>
        <v>12751.55</v>
      </c>
      <c r="L88" s="63" t="s">
        <v>985</v>
      </c>
      <c r="M88" s="151"/>
    </row>
    <row r="89" spans="1:13" s="43" customFormat="1" ht="39.75" customHeight="1">
      <c r="A89" s="59">
        <f t="shared" si="18"/>
        <v>79</v>
      </c>
      <c r="B89" s="60" t="s">
        <v>948</v>
      </c>
      <c r="C89" s="64" t="s">
        <v>1032</v>
      </c>
      <c r="D89" s="61" t="s">
        <v>953</v>
      </c>
      <c r="E89" s="46">
        <v>73.59</v>
      </c>
      <c r="F89" s="47">
        <f t="shared" si="8"/>
        <v>107</v>
      </c>
      <c r="G89" s="46">
        <f t="shared" si="22"/>
        <v>7874.13</v>
      </c>
      <c r="H89" s="46"/>
      <c r="I89" s="46">
        <f t="shared" si="23"/>
        <v>870.97</v>
      </c>
      <c r="J89" s="46">
        <f t="shared" si="24"/>
        <v>4006.45</v>
      </c>
      <c r="K89" s="62">
        <f t="shared" si="25"/>
        <v>12751.55</v>
      </c>
      <c r="L89" s="63" t="s">
        <v>985</v>
      </c>
      <c r="M89" s="151"/>
    </row>
    <row r="90" spans="1:13" s="43" customFormat="1" ht="39.75" customHeight="1">
      <c r="A90" s="59">
        <f t="shared" si="18"/>
        <v>80</v>
      </c>
      <c r="B90" s="60" t="s">
        <v>948</v>
      </c>
      <c r="C90" s="64" t="s">
        <v>1033</v>
      </c>
      <c r="D90" s="61" t="s">
        <v>953</v>
      </c>
      <c r="E90" s="46">
        <v>73.59</v>
      </c>
      <c r="F90" s="47">
        <f t="shared" si="8"/>
        <v>107</v>
      </c>
      <c r="G90" s="46">
        <f t="shared" si="22"/>
        <v>7874.13</v>
      </c>
      <c r="H90" s="46"/>
      <c r="I90" s="46">
        <f t="shared" si="23"/>
        <v>870.97</v>
      </c>
      <c r="J90" s="46">
        <f t="shared" si="24"/>
        <v>4006.45</v>
      </c>
      <c r="K90" s="62">
        <f t="shared" si="25"/>
        <v>12751.55</v>
      </c>
      <c r="L90" s="63" t="s">
        <v>985</v>
      </c>
      <c r="M90" s="151"/>
    </row>
    <row r="91" spans="1:13" s="43" customFormat="1" ht="39.75" customHeight="1">
      <c r="A91" s="59">
        <f t="shared" si="18"/>
        <v>81</v>
      </c>
      <c r="B91" s="60" t="s">
        <v>948</v>
      </c>
      <c r="C91" s="64" t="s">
        <v>1034</v>
      </c>
      <c r="D91" s="61" t="s">
        <v>953</v>
      </c>
      <c r="E91" s="46">
        <v>73.59</v>
      </c>
      <c r="F91" s="47">
        <f t="shared" si="8"/>
        <v>107</v>
      </c>
      <c r="G91" s="46">
        <f t="shared" si="22"/>
        <v>7874.13</v>
      </c>
      <c r="H91" s="46"/>
      <c r="I91" s="46">
        <f t="shared" si="23"/>
        <v>870.97</v>
      </c>
      <c r="J91" s="46">
        <f t="shared" si="24"/>
        <v>4006.45</v>
      </c>
      <c r="K91" s="62">
        <f t="shared" si="25"/>
        <v>12751.55</v>
      </c>
      <c r="L91" s="63" t="s">
        <v>985</v>
      </c>
      <c r="M91" s="151"/>
    </row>
    <row r="92" spans="1:13" s="43" customFormat="1" ht="39.75" customHeight="1">
      <c r="A92" s="59">
        <f t="shared" si="18"/>
        <v>82</v>
      </c>
      <c r="B92" s="60" t="s">
        <v>948</v>
      </c>
      <c r="C92" s="64" t="s">
        <v>1035</v>
      </c>
      <c r="D92" s="61" t="s">
        <v>953</v>
      </c>
      <c r="E92" s="46">
        <v>73.59</v>
      </c>
      <c r="F92" s="47">
        <f t="shared" si="8"/>
        <v>107</v>
      </c>
      <c r="G92" s="46">
        <f t="shared" si="22"/>
        <v>7874.13</v>
      </c>
      <c r="H92" s="46"/>
      <c r="I92" s="46">
        <f t="shared" si="23"/>
        <v>870.97</v>
      </c>
      <c r="J92" s="46">
        <f t="shared" si="24"/>
        <v>4006.45</v>
      </c>
      <c r="K92" s="62">
        <f t="shared" si="25"/>
        <v>12751.55</v>
      </c>
      <c r="L92" s="63" t="s">
        <v>985</v>
      </c>
      <c r="M92" s="151"/>
    </row>
    <row r="93" spans="1:13" s="43" customFormat="1" ht="39.75" customHeight="1">
      <c r="A93" s="59">
        <f t="shared" si="18"/>
        <v>83</v>
      </c>
      <c r="B93" s="60" t="s">
        <v>948</v>
      </c>
      <c r="C93" s="64" t="s">
        <v>1036</v>
      </c>
      <c r="D93" s="61" t="s">
        <v>953</v>
      </c>
      <c r="E93" s="46">
        <v>73.59</v>
      </c>
      <c r="F93" s="47">
        <f t="shared" si="8"/>
        <v>107</v>
      </c>
      <c r="G93" s="46">
        <f t="shared" si="22"/>
        <v>7874.13</v>
      </c>
      <c r="H93" s="46"/>
      <c r="I93" s="46">
        <f t="shared" si="23"/>
        <v>870.97</v>
      </c>
      <c r="J93" s="46">
        <f t="shared" si="24"/>
        <v>4006.45</v>
      </c>
      <c r="K93" s="62">
        <f t="shared" si="25"/>
        <v>12751.55</v>
      </c>
      <c r="L93" s="63" t="s">
        <v>985</v>
      </c>
      <c r="M93" s="151"/>
    </row>
    <row r="94" spans="1:13" s="43" customFormat="1" ht="39.75" customHeight="1">
      <c r="A94" s="59">
        <f t="shared" si="18"/>
        <v>84</v>
      </c>
      <c r="B94" s="60" t="s">
        <v>948</v>
      </c>
      <c r="C94" s="64" t="s">
        <v>1037</v>
      </c>
      <c r="D94" s="61" t="s">
        <v>953</v>
      </c>
      <c r="E94" s="46">
        <v>73.59</v>
      </c>
      <c r="F94" s="47">
        <f t="shared" si="8"/>
        <v>91.999999999999986</v>
      </c>
      <c r="G94" s="46">
        <f>2281.29+4488.99</f>
        <v>6770.28</v>
      </c>
      <c r="H94" s="46"/>
      <c r="I94" s="46">
        <f>250+500</f>
        <v>750</v>
      </c>
      <c r="J94" s="46">
        <f>1150+2300</f>
        <v>3450</v>
      </c>
      <c r="K94" s="62">
        <f t="shared" si="25"/>
        <v>10970.279999999999</v>
      </c>
      <c r="L94" s="63" t="s">
        <v>981</v>
      </c>
      <c r="M94" s="151"/>
    </row>
    <row r="95" spans="1:13" s="43" customFormat="1" ht="39.75" customHeight="1">
      <c r="A95" s="59">
        <f t="shared" si="18"/>
        <v>85</v>
      </c>
      <c r="B95" s="60" t="s">
        <v>948</v>
      </c>
      <c r="C95" s="64" t="s">
        <v>1038</v>
      </c>
      <c r="D95" s="61" t="s">
        <v>953</v>
      </c>
      <c r="E95" s="46">
        <v>73.59</v>
      </c>
      <c r="F95" s="47">
        <f t="shared" si="8"/>
        <v>107</v>
      </c>
      <c r="G95" s="46">
        <f t="shared" ref="G95:G103" si="26">2281.29+5592.84</f>
        <v>7874.13</v>
      </c>
      <c r="H95" s="46"/>
      <c r="I95" s="46">
        <f t="shared" ref="I95:I103" si="27">250+620.97</f>
        <v>870.97</v>
      </c>
      <c r="J95" s="46">
        <f t="shared" ref="J95:J103" si="28">1150+2856.45</f>
        <v>4006.45</v>
      </c>
      <c r="K95" s="62">
        <f t="shared" si="25"/>
        <v>12751.55</v>
      </c>
      <c r="L95" s="63" t="s">
        <v>985</v>
      </c>
      <c r="M95" s="151"/>
    </row>
    <row r="96" spans="1:13" s="43" customFormat="1" ht="39.75" customHeight="1">
      <c r="A96" s="59">
        <f t="shared" si="18"/>
        <v>86</v>
      </c>
      <c r="B96" s="60" t="s">
        <v>948</v>
      </c>
      <c r="C96" s="64" t="s">
        <v>1039</v>
      </c>
      <c r="D96" s="61" t="s">
        <v>953</v>
      </c>
      <c r="E96" s="46">
        <v>73.59</v>
      </c>
      <c r="F96" s="47">
        <f t="shared" si="8"/>
        <v>107</v>
      </c>
      <c r="G96" s="46">
        <f t="shared" si="26"/>
        <v>7874.13</v>
      </c>
      <c r="H96" s="46"/>
      <c r="I96" s="46">
        <f t="shared" si="27"/>
        <v>870.97</v>
      </c>
      <c r="J96" s="46">
        <f t="shared" si="28"/>
        <v>4006.45</v>
      </c>
      <c r="K96" s="62">
        <f t="shared" si="25"/>
        <v>12751.55</v>
      </c>
      <c r="L96" s="63" t="s">
        <v>985</v>
      </c>
      <c r="M96" s="151"/>
    </row>
    <row r="97" spans="1:13" s="43" customFormat="1" ht="39.75" customHeight="1">
      <c r="A97" s="59">
        <f t="shared" si="18"/>
        <v>87</v>
      </c>
      <c r="B97" s="60" t="s">
        <v>948</v>
      </c>
      <c r="C97" s="64" t="s">
        <v>1040</v>
      </c>
      <c r="D97" s="61" t="s">
        <v>953</v>
      </c>
      <c r="E97" s="46">
        <v>73.59</v>
      </c>
      <c r="F97" s="47">
        <f t="shared" si="8"/>
        <v>107</v>
      </c>
      <c r="G97" s="46">
        <f t="shared" si="26"/>
        <v>7874.13</v>
      </c>
      <c r="H97" s="46"/>
      <c r="I97" s="46">
        <f t="shared" si="27"/>
        <v>870.97</v>
      </c>
      <c r="J97" s="46">
        <f t="shared" si="28"/>
        <v>4006.45</v>
      </c>
      <c r="K97" s="62">
        <f t="shared" si="25"/>
        <v>12751.55</v>
      </c>
      <c r="L97" s="63" t="s">
        <v>985</v>
      </c>
      <c r="M97" s="151"/>
    </row>
    <row r="98" spans="1:13" s="43" customFormat="1" ht="39.75" customHeight="1">
      <c r="A98" s="59">
        <f t="shared" si="18"/>
        <v>88</v>
      </c>
      <c r="B98" s="60" t="s">
        <v>948</v>
      </c>
      <c r="C98" s="64" t="s">
        <v>1041</v>
      </c>
      <c r="D98" s="61" t="s">
        <v>953</v>
      </c>
      <c r="E98" s="46">
        <v>73.59</v>
      </c>
      <c r="F98" s="47">
        <f t="shared" si="8"/>
        <v>107</v>
      </c>
      <c r="G98" s="46">
        <f t="shared" si="26"/>
        <v>7874.13</v>
      </c>
      <c r="H98" s="46"/>
      <c r="I98" s="46">
        <f t="shared" si="27"/>
        <v>870.97</v>
      </c>
      <c r="J98" s="46">
        <f t="shared" si="28"/>
        <v>4006.45</v>
      </c>
      <c r="K98" s="62">
        <f t="shared" si="25"/>
        <v>12751.55</v>
      </c>
      <c r="L98" s="63" t="s">
        <v>985</v>
      </c>
      <c r="M98" s="151"/>
    </row>
    <row r="99" spans="1:13" s="43" customFormat="1" ht="39.75" customHeight="1">
      <c r="A99" s="59">
        <f t="shared" si="18"/>
        <v>89</v>
      </c>
      <c r="B99" s="60" t="s">
        <v>948</v>
      </c>
      <c r="C99" s="64" t="s">
        <v>1042</v>
      </c>
      <c r="D99" s="61" t="s">
        <v>953</v>
      </c>
      <c r="E99" s="46">
        <v>73.59</v>
      </c>
      <c r="F99" s="47">
        <f t="shared" si="8"/>
        <v>107</v>
      </c>
      <c r="G99" s="46">
        <f t="shared" si="26"/>
        <v>7874.13</v>
      </c>
      <c r="H99" s="46"/>
      <c r="I99" s="46">
        <f t="shared" si="27"/>
        <v>870.97</v>
      </c>
      <c r="J99" s="46">
        <f t="shared" si="28"/>
        <v>4006.45</v>
      </c>
      <c r="K99" s="62">
        <f t="shared" si="25"/>
        <v>12751.55</v>
      </c>
      <c r="L99" s="63" t="s">
        <v>985</v>
      </c>
      <c r="M99" s="151"/>
    </row>
    <row r="100" spans="1:13" s="43" customFormat="1" ht="39.75" customHeight="1">
      <c r="A100" s="59">
        <f t="shared" si="18"/>
        <v>90</v>
      </c>
      <c r="B100" s="60" t="s">
        <v>948</v>
      </c>
      <c r="C100" s="64" t="s">
        <v>1043</v>
      </c>
      <c r="D100" s="61" t="s">
        <v>953</v>
      </c>
      <c r="E100" s="46">
        <v>73.59</v>
      </c>
      <c r="F100" s="47">
        <f t="shared" si="8"/>
        <v>107</v>
      </c>
      <c r="G100" s="46">
        <f t="shared" si="26"/>
        <v>7874.13</v>
      </c>
      <c r="H100" s="46"/>
      <c r="I100" s="46">
        <f t="shared" si="27"/>
        <v>870.97</v>
      </c>
      <c r="J100" s="46">
        <f t="shared" si="28"/>
        <v>4006.45</v>
      </c>
      <c r="K100" s="62">
        <f t="shared" si="25"/>
        <v>12751.55</v>
      </c>
      <c r="L100" s="63" t="s">
        <v>985</v>
      </c>
      <c r="M100" s="151"/>
    </row>
    <row r="101" spans="1:13" s="43" customFormat="1" ht="39.75" customHeight="1">
      <c r="A101" s="59">
        <f t="shared" si="18"/>
        <v>91</v>
      </c>
      <c r="B101" s="60" t="s">
        <v>948</v>
      </c>
      <c r="C101" s="64" t="s">
        <v>1044</v>
      </c>
      <c r="D101" s="61" t="s">
        <v>953</v>
      </c>
      <c r="E101" s="46">
        <v>73.59</v>
      </c>
      <c r="F101" s="47">
        <f t="shared" si="8"/>
        <v>107</v>
      </c>
      <c r="G101" s="46">
        <f t="shared" si="26"/>
        <v>7874.13</v>
      </c>
      <c r="H101" s="46"/>
      <c r="I101" s="46">
        <f t="shared" si="27"/>
        <v>870.97</v>
      </c>
      <c r="J101" s="46">
        <f t="shared" si="28"/>
        <v>4006.45</v>
      </c>
      <c r="K101" s="62">
        <f t="shared" si="25"/>
        <v>12751.55</v>
      </c>
      <c r="L101" s="63" t="s">
        <v>985</v>
      </c>
      <c r="M101" s="151"/>
    </row>
    <row r="102" spans="1:13" s="43" customFormat="1" ht="39.75" customHeight="1">
      <c r="A102" s="59">
        <f t="shared" si="18"/>
        <v>92</v>
      </c>
      <c r="B102" s="60" t="s">
        <v>948</v>
      </c>
      <c r="C102" s="64" t="s">
        <v>1045</v>
      </c>
      <c r="D102" s="61" t="s">
        <v>953</v>
      </c>
      <c r="E102" s="46">
        <v>73.59</v>
      </c>
      <c r="F102" s="47">
        <f t="shared" si="8"/>
        <v>107</v>
      </c>
      <c r="G102" s="46">
        <f t="shared" si="26"/>
        <v>7874.13</v>
      </c>
      <c r="H102" s="46"/>
      <c r="I102" s="46">
        <f t="shared" si="27"/>
        <v>870.97</v>
      </c>
      <c r="J102" s="46">
        <f t="shared" si="28"/>
        <v>4006.45</v>
      </c>
      <c r="K102" s="62">
        <f t="shared" si="25"/>
        <v>12751.55</v>
      </c>
      <c r="L102" s="63" t="s">
        <v>985</v>
      </c>
      <c r="M102" s="151"/>
    </row>
    <row r="103" spans="1:13" s="43" customFormat="1" ht="39.75" customHeight="1">
      <c r="A103" s="59">
        <f t="shared" si="18"/>
        <v>93</v>
      </c>
      <c r="B103" s="60" t="s">
        <v>948</v>
      </c>
      <c r="C103" s="64" t="s">
        <v>1046</v>
      </c>
      <c r="D103" s="61" t="s">
        <v>953</v>
      </c>
      <c r="E103" s="46">
        <v>73.59</v>
      </c>
      <c r="F103" s="47">
        <f t="shared" si="8"/>
        <v>107</v>
      </c>
      <c r="G103" s="46">
        <f t="shared" si="26"/>
        <v>7874.13</v>
      </c>
      <c r="H103" s="46"/>
      <c r="I103" s="46">
        <f t="shared" si="27"/>
        <v>870.97</v>
      </c>
      <c r="J103" s="46">
        <f t="shared" si="28"/>
        <v>4006.45</v>
      </c>
      <c r="K103" s="62">
        <f t="shared" si="25"/>
        <v>12751.55</v>
      </c>
      <c r="L103" s="63" t="s">
        <v>985</v>
      </c>
      <c r="M103" s="151"/>
    </row>
    <row r="104" spans="1:13" s="43" customFormat="1" ht="39.75" customHeight="1">
      <c r="A104" s="59">
        <f t="shared" si="18"/>
        <v>94</v>
      </c>
      <c r="B104" s="60" t="s">
        <v>948</v>
      </c>
      <c r="C104" s="64" t="s">
        <v>1047</v>
      </c>
      <c r="D104" s="61" t="s">
        <v>953</v>
      </c>
      <c r="E104" s="46">
        <v>73.59</v>
      </c>
      <c r="F104" s="47">
        <f t="shared" si="8"/>
        <v>100</v>
      </c>
      <c r="G104" s="46">
        <f>2281.29+5077.71</f>
        <v>7359</v>
      </c>
      <c r="H104" s="46"/>
      <c r="I104" s="46">
        <v>250</v>
      </c>
      <c r="J104" s="46">
        <v>1150</v>
      </c>
      <c r="K104" s="62">
        <f t="shared" si="25"/>
        <v>8759</v>
      </c>
      <c r="L104" s="63" t="s">
        <v>1048</v>
      </c>
      <c r="M104" s="151"/>
    </row>
    <row r="105" spans="1:13" s="43" customFormat="1" ht="39.75" customHeight="1">
      <c r="A105" s="59">
        <f t="shared" si="18"/>
        <v>95</v>
      </c>
      <c r="B105" s="60" t="s">
        <v>948</v>
      </c>
      <c r="C105" s="64" t="s">
        <v>1049</v>
      </c>
      <c r="D105" s="61" t="s">
        <v>953</v>
      </c>
      <c r="E105" s="46">
        <v>73.59</v>
      </c>
      <c r="F105" s="47">
        <f t="shared" si="8"/>
        <v>100</v>
      </c>
      <c r="G105" s="46">
        <f>2281.29+5077.71</f>
        <v>7359</v>
      </c>
      <c r="H105" s="46"/>
      <c r="I105" s="46">
        <v>250</v>
      </c>
      <c r="J105" s="46">
        <v>1150</v>
      </c>
      <c r="K105" s="62">
        <f t="shared" ref="K105:K110" si="29">SUM(G105:J105)</f>
        <v>8759</v>
      </c>
      <c r="L105" s="63" t="s">
        <v>1048</v>
      </c>
      <c r="M105" s="151"/>
    </row>
    <row r="106" spans="1:13" s="43" customFormat="1" ht="39.75" customHeight="1">
      <c r="A106" s="59">
        <f t="shared" si="18"/>
        <v>96</v>
      </c>
      <c r="B106" s="60" t="s">
        <v>948</v>
      </c>
      <c r="C106" s="64" t="s">
        <v>1050</v>
      </c>
      <c r="D106" s="61" t="s">
        <v>953</v>
      </c>
      <c r="E106" s="46">
        <v>73.59</v>
      </c>
      <c r="F106" s="47">
        <f t="shared" ref="F106:F119" si="30">G106/E106</f>
        <v>100</v>
      </c>
      <c r="G106" s="46">
        <f>2281.29+5077.71</f>
        <v>7359</v>
      </c>
      <c r="H106" s="46"/>
      <c r="I106" s="46">
        <v>250</v>
      </c>
      <c r="J106" s="46">
        <v>1150</v>
      </c>
      <c r="K106" s="62">
        <f t="shared" si="29"/>
        <v>8759</v>
      </c>
      <c r="L106" s="63" t="s">
        <v>1048</v>
      </c>
      <c r="M106" s="151"/>
    </row>
    <row r="107" spans="1:13" s="43" customFormat="1" ht="39.75" customHeight="1">
      <c r="A107" s="59">
        <f t="shared" si="18"/>
        <v>97</v>
      </c>
      <c r="B107" s="60" t="s">
        <v>948</v>
      </c>
      <c r="C107" s="64" t="s">
        <v>1051</v>
      </c>
      <c r="D107" s="61" t="s">
        <v>953</v>
      </c>
      <c r="E107" s="46">
        <v>73.59</v>
      </c>
      <c r="F107" s="47">
        <f t="shared" si="30"/>
        <v>30.999999999999996</v>
      </c>
      <c r="G107" s="46">
        <v>2281.29</v>
      </c>
      <c r="H107" s="46"/>
      <c r="I107" s="46">
        <v>250</v>
      </c>
      <c r="J107" s="46">
        <v>1150</v>
      </c>
      <c r="K107" s="62">
        <f t="shared" si="29"/>
        <v>3681.29</v>
      </c>
      <c r="L107" s="63"/>
      <c r="M107" s="151"/>
    </row>
    <row r="108" spans="1:13" s="43" customFormat="1" ht="39.75" customHeight="1">
      <c r="A108" s="59">
        <f t="shared" si="18"/>
        <v>98</v>
      </c>
      <c r="B108" s="60" t="s">
        <v>948</v>
      </c>
      <c r="C108" s="64" t="s">
        <v>1052</v>
      </c>
      <c r="D108" s="61" t="s">
        <v>953</v>
      </c>
      <c r="E108" s="46">
        <v>73.59</v>
      </c>
      <c r="F108" s="47">
        <f t="shared" si="30"/>
        <v>30.999999999999996</v>
      </c>
      <c r="G108" s="46">
        <v>2281.29</v>
      </c>
      <c r="H108" s="46"/>
      <c r="I108" s="46">
        <v>250</v>
      </c>
      <c r="J108" s="46">
        <v>1150</v>
      </c>
      <c r="K108" s="62">
        <f t="shared" si="29"/>
        <v>3681.29</v>
      </c>
      <c r="L108" s="63"/>
      <c r="M108" s="151"/>
    </row>
    <row r="109" spans="1:13" s="43" customFormat="1" ht="39.75" customHeight="1">
      <c r="A109" s="59">
        <f t="shared" si="18"/>
        <v>99</v>
      </c>
      <c r="B109" s="60" t="s">
        <v>948</v>
      </c>
      <c r="C109" s="64" t="s">
        <v>1053</v>
      </c>
      <c r="D109" s="61" t="s">
        <v>953</v>
      </c>
      <c r="E109" s="46">
        <v>73.59</v>
      </c>
      <c r="F109" s="47">
        <f t="shared" si="30"/>
        <v>30.999999999999996</v>
      </c>
      <c r="G109" s="46">
        <v>2281.29</v>
      </c>
      <c r="H109" s="46"/>
      <c r="I109" s="46">
        <v>250</v>
      </c>
      <c r="J109" s="46">
        <v>1150</v>
      </c>
      <c r="K109" s="62">
        <f t="shared" si="29"/>
        <v>3681.29</v>
      </c>
      <c r="L109" s="63"/>
      <c r="M109" s="151"/>
    </row>
    <row r="110" spans="1:13" s="43" customFormat="1" ht="39.75" customHeight="1">
      <c r="A110" s="59">
        <f t="shared" si="18"/>
        <v>100</v>
      </c>
      <c r="B110" s="60" t="s">
        <v>948</v>
      </c>
      <c r="C110" s="64" t="s">
        <v>1054</v>
      </c>
      <c r="D110" s="61" t="s">
        <v>953</v>
      </c>
      <c r="E110" s="46">
        <v>73.59</v>
      </c>
      <c r="F110" s="47">
        <f t="shared" si="30"/>
        <v>12</v>
      </c>
      <c r="G110" s="46">
        <v>883.08</v>
      </c>
      <c r="H110" s="46"/>
      <c r="I110" s="46">
        <v>96.77</v>
      </c>
      <c r="J110" s="46">
        <v>445.16</v>
      </c>
      <c r="K110" s="62">
        <f t="shared" si="29"/>
        <v>1425.01</v>
      </c>
      <c r="L110" s="63"/>
      <c r="M110" s="151"/>
    </row>
    <row r="111" spans="1:13" s="43" customFormat="1" ht="39.75" customHeight="1">
      <c r="A111" s="59">
        <f t="shared" si="18"/>
        <v>101</v>
      </c>
      <c r="B111" s="60" t="s">
        <v>948</v>
      </c>
      <c r="C111" s="64" t="s">
        <v>1055</v>
      </c>
      <c r="D111" s="61" t="s">
        <v>953</v>
      </c>
      <c r="E111" s="46">
        <v>73.59</v>
      </c>
      <c r="F111" s="47">
        <f t="shared" si="30"/>
        <v>30.999999999999996</v>
      </c>
      <c r="G111" s="46">
        <v>2281.29</v>
      </c>
      <c r="H111" s="46"/>
      <c r="I111" s="46">
        <v>250</v>
      </c>
      <c r="J111" s="46">
        <v>1150</v>
      </c>
      <c r="K111" s="62">
        <f t="shared" ref="K111:K119" si="31">SUM(G111:J111)</f>
        <v>3681.29</v>
      </c>
      <c r="L111" s="63"/>
      <c r="M111" s="151"/>
    </row>
    <row r="112" spans="1:13" s="43" customFormat="1" ht="39.75" customHeight="1">
      <c r="A112" s="59">
        <f t="shared" si="18"/>
        <v>102</v>
      </c>
      <c r="B112" s="60" t="s">
        <v>948</v>
      </c>
      <c r="C112" s="64" t="s">
        <v>1056</v>
      </c>
      <c r="D112" s="61" t="s">
        <v>953</v>
      </c>
      <c r="E112" s="46">
        <v>73.59</v>
      </c>
      <c r="F112" s="47">
        <f t="shared" si="30"/>
        <v>30.999999999999996</v>
      </c>
      <c r="G112" s="46">
        <v>2281.29</v>
      </c>
      <c r="H112" s="46"/>
      <c r="I112" s="46">
        <v>250</v>
      </c>
      <c r="J112" s="46">
        <v>1150</v>
      </c>
      <c r="K112" s="62">
        <f t="shared" si="31"/>
        <v>3681.29</v>
      </c>
      <c r="L112" s="63"/>
      <c r="M112" s="151"/>
    </row>
    <row r="113" spans="1:13" s="43" customFormat="1" ht="39.75" customHeight="1">
      <c r="A113" s="59">
        <f t="shared" si="18"/>
        <v>103</v>
      </c>
      <c r="B113" s="60" t="s">
        <v>948</v>
      </c>
      <c r="C113" s="64" t="s">
        <v>1057</v>
      </c>
      <c r="D113" s="61" t="s">
        <v>953</v>
      </c>
      <c r="E113" s="46">
        <v>73.59</v>
      </c>
      <c r="F113" s="47">
        <f t="shared" si="30"/>
        <v>30.999999999999996</v>
      </c>
      <c r="G113" s="46">
        <v>2281.29</v>
      </c>
      <c r="H113" s="46"/>
      <c r="I113" s="46">
        <v>250</v>
      </c>
      <c r="J113" s="46">
        <v>1150</v>
      </c>
      <c r="K113" s="62">
        <f t="shared" si="31"/>
        <v>3681.29</v>
      </c>
      <c r="L113" s="63"/>
      <c r="M113" s="151"/>
    </row>
    <row r="114" spans="1:13" s="43" customFormat="1" ht="39.75" customHeight="1">
      <c r="A114" s="59">
        <f t="shared" si="18"/>
        <v>104</v>
      </c>
      <c r="B114" s="60" t="s">
        <v>948</v>
      </c>
      <c r="C114" s="64" t="s">
        <v>1058</v>
      </c>
      <c r="D114" s="61" t="s">
        <v>953</v>
      </c>
      <c r="E114" s="46">
        <v>73.59</v>
      </c>
      <c r="F114" s="47">
        <f t="shared" si="30"/>
        <v>30.999999999999996</v>
      </c>
      <c r="G114" s="46">
        <v>2281.29</v>
      </c>
      <c r="H114" s="46"/>
      <c r="I114" s="46">
        <v>250</v>
      </c>
      <c r="J114" s="46">
        <v>1150</v>
      </c>
      <c r="K114" s="62">
        <f t="shared" si="31"/>
        <v>3681.29</v>
      </c>
      <c r="L114" s="63"/>
      <c r="M114" s="151"/>
    </row>
    <row r="115" spans="1:13" s="43" customFormat="1" ht="39.75" customHeight="1">
      <c r="A115" s="59">
        <f t="shared" si="18"/>
        <v>105</v>
      </c>
      <c r="B115" s="60" t="s">
        <v>948</v>
      </c>
      <c r="C115" s="64" t="s">
        <v>1059</v>
      </c>
      <c r="D115" s="61" t="s">
        <v>953</v>
      </c>
      <c r="E115" s="46">
        <v>73.59</v>
      </c>
      <c r="F115" s="47">
        <f t="shared" si="30"/>
        <v>71.999999999999986</v>
      </c>
      <c r="G115" s="46">
        <f>2281.29+3017.19</f>
        <v>5298.48</v>
      </c>
      <c r="H115" s="46"/>
      <c r="I115" s="46">
        <f>250+338.71</f>
        <v>588.71</v>
      </c>
      <c r="J115" s="46">
        <f>1150+1558.06</f>
        <v>2708.06</v>
      </c>
      <c r="K115" s="62">
        <f t="shared" si="31"/>
        <v>8595.25</v>
      </c>
      <c r="L115" s="63"/>
      <c r="M115" s="151"/>
    </row>
    <row r="116" spans="1:13" s="43" customFormat="1" ht="39.75" customHeight="1">
      <c r="A116" s="59">
        <f t="shared" si="18"/>
        <v>106</v>
      </c>
      <c r="B116" s="60" t="s">
        <v>948</v>
      </c>
      <c r="C116" s="64" t="s">
        <v>1060</v>
      </c>
      <c r="D116" s="61" t="s">
        <v>953</v>
      </c>
      <c r="E116" s="46">
        <v>73.59</v>
      </c>
      <c r="F116" s="47">
        <f t="shared" si="30"/>
        <v>71.999999999999986</v>
      </c>
      <c r="G116" s="46">
        <f>2281.29+3017.19</f>
        <v>5298.48</v>
      </c>
      <c r="H116" s="46"/>
      <c r="I116" s="46">
        <f>250+338.71</f>
        <v>588.71</v>
      </c>
      <c r="J116" s="46">
        <f>1150+1558.06</f>
        <v>2708.06</v>
      </c>
      <c r="K116" s="62">
        <f t="shared" si="31"/>
        <v>8595.25</v>
      </c>
      <c r="L116" s="63"/>
      <c r="M116" s="151"/>
    </row>
    <row r="117" spans="1:13" s="43" customFormat="1" ht="39.75" customHeight="1">
      <c r="A117" s="59">
        <f t="shared" si="18"/>
        <v>107</v>
      </c>
      <c r="B117" s="60" t="s">
        <v>948</v>
      </c>
      <c r="C117" s="64" t="s">
        <v>1061</v>
      </c>
      <c r="D117" s="61" t="s">
        <v>953</v>
      </c>
      <c r="E117" s="46">
        <v>73.59</v>
      </c>
      <c r="F117" s="47">
        <f t="shared" si="30"/>
        <v>71.999999999999986</v>
      </c>
      <c r="G117" s="46">
        <f>2281.29+3017.19</f>
        <v>5298.48</v>
      </c>
      <c r="H117" s="46"/>
      <c r="I117" s="46">
        <f>250+338.71</f>
        <v>588.71</v>
      </c>
      <c r="J117" s="46">
        <f>1150+1558.06</f>
        <v>2708.06</v>
      </c>
      <c r="K117" s="62">
        <f t="shared" si="31"/>
        <v>8595.25</v>
      </c>
      <c r="L117" s="63"/>
      <c r="M117" s="151"/>
    </row>
    <row r="118" spans="1:13" s="43" customFormat="1" ht="39.75" customHeight="1">
      <c r="A118" s="59">
        <f t="shared" si="18"/>
        <v>108</v>
      </c>
      <c r="B118" s="60" t="s">
        <v>948</v>
      </c>
      <c r="C118" s="64" t="s">
        <v>1062</v>
      </c>
      <c r="D118" s="61" t="s">
        <v>953</v>
      </c>
      <c r="E118" s="46">
        <v>73.59</v>
      </c>
      <c r="F118" s="47">
        <f t="shared" si="30"/>
        <v>71.999999999999986</v>
      </c>
      <c r="G118" s="46">
        <f>2281.29+3017.19</f>
        <v>5298.48</v>
      </c>
      <c r="H118" s="46"/>
      <c r="I118" s="46">
        <f>250+338.71</f>
        <v>588.71</v>
      </c>
      <c r="J118" s="46">
        <f>1150+1558.06</f>
        <v>2708.06</v>
      </c>
      <c r="K118" s="62">
        <f t="shared" si="31"/>
        <v>8595.25</v>
      </c>
      <c r="L118" s="63"/>
      <c r="M118" s="151"/>
    </row>
    <row r="119" spans="1:13" s="43" customFormat="1" ht="39.75" customHeight="1">
      <c r="A119" s="59">
        <f t="shared" si="18"/>
        <v>109</v>
      </c>
      <c r="B119" s="60" t="s">
        <v>948</v>
      </c>
      <c r="C119" s="64" t="s">
        <v>1063</v>
      </c>
      <c r="D119" s="61" t="s">
        <v>953</v>
      </c>
      <c r="E119" s="46">
        <v>73.59</v>
      </c>
      <c r="F119" s="47">
        <f t="shared" si="30"/>
        <v>107</v>
      </c>
      <c r="G119" s="46">
        <f>2281.29+5592.84</f>
        <v>7874.13</v>
      </c>
      <c r="H119" s="46"/>
      <c r="I119" s="46">
        <f>250+620.97</f>
        <v>870.97</v>
      </c>
      <c r="J119" s="46">
        <f>1150+2856.45</f>
        <v>4006.45</v>
      </c>
      <c r="K119" s="62">
        <f t="shared" si="31"/>
        <v>12751.55</v>
      </c>
      <c r="L119" s="63" t="s">
        <v>985</v>
      </c>
      <c r="M119" s="151"/>
    </row>
    <row r="120" spans="1:13" s="43" customFormat="1" ht="39.75" customHeight="1">
      <c r="A120" s="59">
        <f t="shared" si="18"/>
        <v>110</v>
      </c>
      <c r="B120" s="60" t="s">
        <v>948</v>
      </c>
      <c r="C120" s="64" t="s">
        <v>1064</v>
      </c>
      <c r="D120" s="61" t="s">
        <v>950</v>
      </c>
      <c r="E120" s="46">
        <v>71.400000000000006</v>
      </c>
      <c r="F120" s="47">
        <f>G120/E120</f>
        <v>31</v>
      </c>
      <c r="G120" s="46">
        <v>2213.4</v>
      </c>
      <c r="H120" s="46"/>
      <c r="I120" s="46">
        <v>250</v>
      </c>
      <c r="J120" s="46">
        <v>1380</v>
      </c>
      <c r="K120" s="62">
        <f>SUM(G120:J120)</f>
        <v>3843.4</v>
      </c>
      <c r="L120" s="63"/>
      <c r="M120" s="151"/>
    </row>
    <row r="121" spans="1:13" s="43" customFormat="1" ht="39.75" customHeight="1">
      <c r="A121" s="59">
        <f t="shared" si="18"/>
        <v>111</v>
      </c>
      <c r="B121" s="60" t="s">
        <v>948</v>
      </c>
      <c r="C121" s="64" t="s">
        <v>1065</v>
      </c>
      <c r="D121" s="61" t="s">
        <v>950</v>
      </c>
      <c r="E121" s="46">
        <v>71.400000000000006</v>
      </c>
      <c r="F121" s="47">
        <f t="shared" ref="F121:F178" si="32">G121/E121</f>
        <v>31</v>
      </c>
      <c r="G121" s="46">
        <v>2213.4</v>
      </c>
      <c r="H121" s="46"/>
      <c r="I121" s="46">
        <v>250</v>
      </c>
      <c r="J121" s="46">
        <v>1380</v>
      </c>
      <c r="K121" s="62">
        <f t="shared" ref="K121:K178" si="33">SUM(G121:J121)</f>
        <v>3843.4</v>
      </c>
      <c r="L121" s="63"/>
      <c r="M121" s="151"/>
    </row>
    <row r="122" spans="1:13" s="43" customFormat="1" ht="39.75" customHeight="1">
      <c r="A122" s="59">
        <f t="shared" si="18"/>
        <v>112</v>
      </c>
      <c r="B122" s="60" t="s">
        <v>948</v>
      </c>
      <c r="C122" s="64" t="s">
        <v>1066</v>
      </c>
      <c r="D122" s="61" t="s">
        <v>950</v>
      </c>
      <c r="E122" s="46">
        <v>71.400000000000006</v>
      </c>
      <c r="F122" s="47">
        <f t="shared" si="32"/>
        <v>31</v>
      </c>
      <c r="G122" s="46">
        <v>2213.4</v>
      </c>
      <c r="H122" s="46"/>
      <c r="I122" s="46">
        <v>250</v>
      </c>
      <c r="J122" s="46">
        <v>1380</v>
      </c>
      <c r="K122" s="62">
        <f t="shared" si="33"/>
        <v>3843.4</v>
      </c>
      <c r="L122" s="63"/>
      <c r="M122" s="151"/>
    </row>
    <row r="123" spans="1:13" s="43" customFormat="1" ht="39.75" customHeight="1">
      <c r="A123" s="59">
        <f t="shared" si="18"/>
        <v>113</v>
      </c>
      <c r="B123" s="60" t="s">
        <v>948</v>
      </c>
      <c r="C123" s="64" t="s">
        <v>1067</v>
      </c>
      <c r="D123" s="61" t="s">
        <v>950</v>
      </c>
      <c r="E123" s="46">
        <v>71.400000000000006</v>
      </c>
      <c r="F123" s="47">
        <f t="shared" si="32"/>
        <v>31</v>
      </c>
      <c r="G123" s="46">
        <v>2213.4</v>
      </c>
      <c r="H123" s="46"/>
      <c r="I123" s="46">
        <v>250</v>
      </c>
      <c r="J123" s="46">
        <v>1380</v>
      </c>
      <c r="K123" s="62">
        <f t="shared" si="33"/>
        <v>3843.4</v>
      </c>
      <c r="L123" s="63"/>
      <c r="M123" s="151"/>
    </row>
    <row r="124" spans="1:13" s="43" customFormat="1" ht="39.75" customHeight="1">
      <c r="A124" s="59">
        <f t="shared" si="18"/>
        <v>114</v>
      </c>
      <c r="B124" s="60" t="s">
        <v>948</v>
      </c>
      <c r="C124" s="64" t="s">
        <v>1068</v>
      </c>
      <c r="D124" s="61" t="s">
        <v>950</v>
      </c>
      <c r="E124" s="46">
        <v>71.400000000000006</v>
      </c>
      <c r="F124" s="47">
        <f t="shared" si="32"/>
        <v>31</v>
      </c>
      <c r="G124" s="46">
        <v>2213.4</v>
      </c>
      <c r="H124" s="46">
        <v>35</v>
      </c>
      <c r="I124" s="46">
        <v>250</v>
      </c>
      <c r="J124" s="46">
        <v>1380</v>
      </c>
      <c r="K124" s="62">
        <f t="shared" si="33"/>
        <v>3878.4</v>
      </c>
      <c r="L124" s="63"/>
      <c r="M124" s="151"/>
    </row>
    <row r="125" spans="1:13" s="43" customFormat="1" ht="39.75" customHeight="1">
      <c r="A125" s="59">
        <f t="shared" si="18"/>
        <v>115</v>
      </c>
      <c r="B125" s="60" t="s">
        <v>948</v>
      </c>
      <c r="C125" s="64" t="s">
        <v>1069</v>
      </c>
      <c r="D125" s="61" t="s">
        <v>950</v>
      </c>
      <c r="E125" s="46">
        <v>71.400000000000006</v>
      </c>
      <c r="F125" s="47">
        <f t="shared" si="32"/>
        <v>31</v>
      </c>
      <c r="G125" s="46">
        <v>2213.4</v>
      </c>
      <c r="H125" s="46"/>
      <c r="I125" s="46">
        <v>250</v>
      </c>
      <c r="J125" s="46">
        <v>1380</v>
      </c>
      <c r="K125" s="62">
        <f t="shared" si="33"/>
        <v>3843.4</v>
      </c>
      <c r="L125" s="63"/>
      <c r="M125" s="151"/>
    </row>
    <row r="126" spans="1:13" s="43" customFormat="1" ht="39.75" customHeight="1">
      <c r="A126" s="59">
        <f t="shared" si="18"/>
        <v>116</v>
      </c>
      <c r="B126" s="60" t="s">
        <v>948</v>
      </c>
      <c r="C126" s="64" t="s">
        <v>1070</v>
      </c>
      <c r="D126" s="61" t="s">
        <v>950</v>
      </c>
      <c r="E126" s="46">
        <v>71.400000000000006</v>
      </c>
      <c r="F126" s="47">
        <f t="shared" si="32"/>
        <v>31</v>
      </c>
      <c r="G126" s="46">
        <v>2213.4</v>
      </c>
      <c r="H126" s="46"/>
      <c r="I126" s="46">
        <v>250</v>
      </c>
      <c r="J126" s="46">
        <v>1380</v>
      </c>
      <c r="K126" s="62">
        <f t="shared" si="33"/>
        <v>3843.4</v>
      </c>
      <c r="L126" s="63"/>
      <c r="M126" s="151"/>
    </row>
    <row r="127" spans="1:13" s="43" customFormat="1" ht="39.75" customHeight="1">
      <c r="A127" s="59">
        <f t="shared" si="18"/>
        <v>117</v>
      </c>
      <c r="B127" s="60" t="s">
        <v>948</v>
      </c>
      <c r="C127" s="64" t="s">
        <v>1071</v>
      </c>
      <c r="D127" s="61" t="s">
        <v>950</v>
      </c>
      <c r="E127" s="46">
        <v>71.400000000000006</v>
      </c>
      <c r="F127" s="47">
        <f t="shared" si="32"/>
        <v>31</v>
      </c>
      <c r="G127" s="46">
        <v>2213.4</v>
      </c>
      <c r="H127" s="46"/>
      <c r="I127" s="46">
        <v>250</v>
      </c>
      <c r="J127" s="46">
        <v>1380</v>
      </c>
      <c r="K127" s="62">
        <f t="shared" si="33"/>
        <v>3843.4</v>
      </c>
      <c r="L127" s="63"/>
      <c r="M127" s="151"/>
    </row>
    <row r="128" spans="1:13" s="43" customFormat="1" ht="39.75" customHeight="1">
      <c r="A128" s="59">
        <f t="shared" si="18"/>
        <v>118</v>
      </c>
      <c r="B128" s="60" t="s">
        <v>948</v>
      </c>
      <c r="C128" s="64" t="s">
        <v>1072</v>
      </c>
      <c r="D128" s="61" t="s">
        <v>950</v>
      </c>
      <c r="E128" s="46">
        <v>71.400000000000006</v>
      </c>
      <c r="F128" s="47">
        <f t="shared" si="32"/>
        <v>31</v>
      </c>
      <c r="G128" s="46">
        <v>2213.4</v>
      </c>
      <c r="H128" s="46"/>
      <c r="I128" s="46">
        <v>250</v>
      </c>
      <c r="J128" s="46">
        <v>1380</v>
      </c>
      <c r="K128" s="62">
        <f t="shared" si="33"/>
        <v>3843.4</v>
      </c>
      <c r="L128" s="63"/>
      <c r="M128" s="151"/>
    </row>
    <row r="129" spans="1:13" s="43" customFormat="1" ht="39.75" customHeight="1">
      <c r="A129" s="59">
        <f t="shared" si="18"/>
        <v>119</v>
      </c>
      <c r="B129" s="60" t="s">
        <v>948</v>
      </c>
      <c r="C129" s="64" t="s">
        <v>1073</v>
      </c>
      <c r="D129" s="61" t="s">
        <v>950</v>
      </c>
      <c r="E129" s="46">
        <v>71.400000000000006</v>
      </c>
      <c r="F129" s="47">
        <f t="shared" si="32"/>
        <v>31</v>
      </c>
      <c r="G129" s="46">
        <v>2213.4</v>
      </c>
      <c r="H129" s="46"/>
      <c r="I129" s="46">
        <v>250</v>
      </c>
      <c r="J129" s="46">
        <v>1380</v>
      </c>
      <c r="K129" s="62">
        <f t="shared" si="33"/>
        <v>3843.4</v>
      </c>
      <c r="L129" s="63"/>
      <c r="M129" s="151"/>
    </row>
    <row r="130" spans="1:13" s="43" customFormat="1" ht="39.75" customHeight="1">
      <c r="A130" s="59">
        <f t="shared" si="18"/>
        <v>120</v>
      </c>
      <c r="B130" s="60" t="s">
        <v>948</v>
      </c>
      <c r="C130" s="64" t="s">
        <v>1074</v>
      </c>
      <c r="D130" s="61" t="s">
        <v>950</v>
      </c>
      <c r="E130" s="46">
        <v>71.400000000000006</v>
      </c>
      <c r="F130" s="47">
        <f t="shared" si="32"/>
        <v>31</v>
      </c>
      <c r="G130" s="46">
        <v>2213.4</v>
      </c>
      <c r="H130" s="46"/>
      <c r="I130" s="46">
        <v>250</v>
      </c>
      <c r="J130" s="46">
        <v>1380</v>
      </c>
      <c r="K130" s="62">
        <f t="shared" si="33"/>
        <v>3843.4</v>
      </c>
      <c r="L130" s="63"/>
      <c r="M130" s="151"/>
    </row>
    <row r="131" spans="1:13" s="43" customFormat="1" ht="39.75" customHeight="1">
      <c r="A131" s="59">
        <f t="shared" si="18"/>
        <v>121</v>
      </c>
      <c r="B131" s="60" t="s">
        <v>948</v>
      </c>
      <c r="C131" s="64" t="s">
        <v>1075</v>
      </c>
      <c r="D131" s="61" t="s">
        <v>950</v>
      </c>
      <c r="E131" s="46">
        <v>71.400000000000006</v>
      </c>
      <c r="F131" s="47">
        <f t="shared" si="32"/>
        <v>31</v>
      </c>
      <c r="G131" s="46">
        <v>2213.4</v>
      </c>
      <c r="H131" s="46"/>
      <c r="I131" s="46">
        <v>250</v>
      </c>
      <c r="J131" s="46">
        <v>1380</v>
      </c>
      <c r="K131" s="62">
        <f t="shared" si="33"/>
        <v>3843.4</v>
      </c>
      <c r="L131" s="63"/>
      <c r="M131" s="151"/>
    </row>
    <row r="132" spans="1:13" s="43" customFormat="1" ht="39.75" customHeight="1">
      <c r="A132" s="59">
        <f t="shared" si="18"/>
        <v>122</v>
      </c>
      <c r="B132" s="60" t="s">
        <v>948</v>
      </c>
      <c r="C132" s="64" t="s">
        <v>1076</v>
      </c>
      <c r="D132" s="61" t="s">
        <v>950</v>
      </c>
      <c r="E132" s="46">
        <v>71.400000000000006</v>
      </c>
      <c r="F132" s="47">
        <f t="shared" si="32"/>
        <v>31</v>
      </c>
      <c r="G132" s="46">
        <v>2213.4</v>
      </c>
      <c r="H132" s="46">
        <v>35</v>
      </c>
      <c r="I132" s="46">
        <v>250</v>
      </c>
      <c r="J132" s="46">
        <v>1380</v>
      </c>
      <c r="K132" s="62">
        <f t="shared" si="33"/>
        <v>3878.4</v>
      </c>
      <c r="L132" s="63"/>
      <c r="M132" s="151"/>
    </row>
    <row r="133" spans="1:13" s="43" customFormat="1" ht="39.75" customHeight="1">
      <c r="A133" s="59">
        <f t="shared" si="18"/>
        <v>123</v>
      </c>
      <c r="B133" s="60" t="s">
        <v>948</v>
      </c>
      <c r="C133" s="64" t="s">
        <v>1077</v>
      </c>
      <c r="D133" s="61" t="s">
        <v>950</v>
      </c>
      <c r="E133" s="46">
        <v>71.400000000000006</v>
      </c>
      <c r="F133" s="47">
        <f t="shared" si="32"/>
        <v>20</v>
      </c>
      <c r="G133" s="46">
        <v>1428</v>
      </c>
      <c r="H133" s="46"/>
      <c r="I133" s="46">
        <v>161.29</v>
      </c>
      <c r="J133" s="46">
        <v>890.32</v>
      </c>
      <c r="K133" s="62">
        <f t="shared" si="33"/>
        <v>2479.61</v>
      </c>
      <c r="L133" s="63"/>
      <c r="M133" s="151"/>
    </row>
    <row r="134" spans="1:13" s="43" customFormat="1" ht="39.75" customHeight="1">
      <c r="A134" s="59">
        <f t="shared" si="18"/>
        <v>124</v>
      </c>
      <c r="B134" s="60" t="s">
        <v>948</v>
      </c>
      <c r="C134" s="64" t="s">
        <v>1078</v>
      </c>
      <c r="D134" s="61" t="s">
        <v>950</v>
      </c>
      <c r="E134" s="46">
        <v>71.400000000000006</v>
      </c>
      <c r="F134" s="47">
        <f t="shared" si="32"/>
        <v>31</v>
      </c>
      <c r="G134" s="46">
        <v>2213.4</v>
      </c>
      <c r="H134" s="46"/>
      <c r="I134" s="46">
        <v>250</v>
      </c>
      <c r="J134" s="46">
        <v>1380</v>
      </c>
      <c r="K134" s="62">
        <f t="shared" si="33"/>
        <v>3843.4</v>
      </c>
      <c r="L134" s="63"/>
      <c r="M134" s="151"/>
    </row>
    <row r="135" spans="1:13" s="43" customFormat="1" ht="39.75" customHeight="1">
      <c r="A135" s="59">
        <f t="shared" si="18"/>
        <v>125</v>
      </c>
      <c r="B135" s="60" t="s">
        <v>948</v>
      </c>
      <c r="C135" s="64" t="s">
        <v>1079</v>
      </c>
      <c r="D135" s="61" t="s">
        <v>950</v>
      </c>
      <c r="E135" s="46">
        <v>71.400000000000006</v>
      </c>
      <c r="F135" s="47">
        <f t="shared" si="32"/>
        <v>31</v>
      </c>
      <c r="G135" s="46">
        <v>2213.4</v>
      </c>
      <c r="H135" s="46"/>
      <c r="I135" s="46">
        <v>250</v>
      </c>
      <c r="J135" s="46">
        <v>1380</v>
      </c>
      <c r="K135" s="62">
        <f t="shared" si="33"/>
        <v>3843.4</v>
      </c>
      <c r="L135" s="63"/>
      <c r="M135" s="151"/>
    </row>
    <row r="136" spans="1:13" s="43" customFormat="1" ht="39.75" customHeight="1">
      <c r="A136" s="59">
        <f t="shared" si="18"/>
        <v>126</v>
      </c>
      <c r="B136" s="60" t="s">
        <v>948</v>
      </c>
      <c r="C136" s="64" t="s">
        <v>1080</v>
      </c>
      <c r="D136" s="61" t="s">
        <v>950</v>
      </c>
      <c r="E136" s="46">
        <v>71.400000000000006</v>
      </c>
      <c r="F136" s="47">
        <f t="shared" si="32"/>
        <v>31</v>
      </c>
      <c r="G136" s="46">
        <v>2213.4</v>
      </c>
      <c r="H136" s="46">
        <v>35</v>
      </c>
      <c r="I136" s="46">
        <v>250</v>
      </c>
      <c r="J136" s="46">
        <v>1380</v>
      </c>
      <c r="K136" s="62">
        <f t="shared" si="33"/>
        <v>3878.4</v>
      </c>
      <c r="L136" s="63"/>
      <c r="M136" s="151"/>
    </row>
    <row r="137" spans="1:13" s="43" customFormat="1" ht="39.75" customHeight="1">
      <c r="A137" s="59">
        <f t="shared" si="18"/>
        <v>127</v>
      </c>
      <c r="B137" s="60" t="s">
        <v>948</v>
      </c>
      <c r="C137" s="64" t="s">
        <v>1081</v>
      </c>
      <c r="D137" s="61" t="s">
        <v>950</v>
      </c>
      <c r="E137" s="46">
        <v>71.400000000000006</v>
      </c>
      <c r="F137" s="47">
        <f t="shared" si="32"/>
        <v>31</v>
      </c>
      <c r="G137" s="46">
        <v>2213.4</v>
      </c>
      <c r="H137" s="46"/>
      <c r="I137" s="46">
        <v>250</v>
      </c>
      <c r="J137" s="46">
        <v>1380</v>
      </c>
      <c r="K137" s="62">
        <f t="shared" si="33"/>
        <v>3843.4</v>
      </c>
      <c r="L137" s="63"/>
      <c r="M137" s="151"/>
    </row>
    <row r="138" spans="1:13" s="43" customFormat="1" ht="39.75" customHeight="1">
      <c r="A138" s="59">
        <f t="shared" si="18"/>
        <v>128</v>
      </c>
      <c r="B138" s="60" t="s">
        <v>948</v>
      </c>
      <c r="C138" s="64" t="s">
        <v>1082</v>
      </c>
      <c r="D138" s="61" t="s">
        <v>950</v>
      </c>
      <c r="E138" s="46">
        <v>71.400000000000006</v>
      </c>
      <c r="F138" s="47">
        <f t="shared" si="32"/>
        <v>31</v>
      </c>
      <c r="G138" s="46">
        <v>2213.4</v>
      </c>
      <c r="H138" s="46">
        <v>35</v>
      </c>
      <c r="I138" s="46">
        <v>250</v>
      </c>
      <c r="J138" s="46">
        <v>1380</v>
      </c>
      <c r="K138" s="62">
        <f t="shared" si="33"/>
        <v>3878.4</v>
      </c>
      <c r="L138" s="63"/>
      <c r="M138" s="151"/>
    </row>
    <row r="139" spans="1:13" s="43" customFormat="1" ht="39.75" customHeight="1">
      <c r="A139" s="59">
        <f t="shared" si="18"/>
        <v>129</v>
      </c>
      <c r="B139" s="60" t="s">
        <v>948</v>
      </c>
      <c r="C139" s="64" t="s">
        <v>1083</v>
      </c>
      <c r="D139" s="61" t="s">
        <v>950</v>
      </c>
      <c r="E139" s="46">
        <v>71.400000000000006</v>
      </c>
      <c r="F139" s="47">
        <f t="shared" si="32"/>
        <v>31</v>
      </c>
      <c r="G139" s="46">
        <v>2213.4</v>
      </c>
      <c r="H139" s="46"/>
      <c r="I139" s="46">
        <v>250</v>
      </c>
      <c r="J139" s="46">
        <v>1380</v>
      </c>
      <c r="K139" s="62">
        <f t="shared" si="33"/>
        <v>3843.4</v>
      </c>
      <c r="L139" s="63"/>
      <c r="M139" s="151"/>
    </row>
    <row r="140" spans="1:13" s="43" customFormat="1" ht="39.75" customHeight="1">
      <c r="A140" s="59">
        <f t="shared" si="18"/>
        <v>130</v>
      </c>
      <c r="B140" s="60" t="s">
        <v>948</v>
      </c>
      <c r="C140" s="64" t="s">
        <v>1084</v>
      </c>
      <c r="D140" s="61" t="s">
        <v>950</v>
      </c>
      <c r="E140" s="46">
        <v>71.400000000000006</v>
      </c>
      <c r="F140" s="47">
        <f t="shared" si="32"/>
        <v>31</v>
      </c>
      <c r="G140" s="46">
        <v>2213.4</v>
      </c>
      <c r="H140" s="46">
        <v>50</v>
      </c>
      <c r="I140" s="46">
        <v>250</v>
      </c>
      <c r="J140" s="46">
        <v>1380</v>
      </c>
      <c r="K140" s="62">
        <f t="shared" si="33"/>
        <v>3893.4</v>
      </c>
      <c r="L140" s="63"/>
      <c r="M140" s="151"/>
    </row>
    <row r="141" spans="1:13" s="43" customFormat="1" ht="39.75" customHeight="1">
      <c r="A141" s="59">
        <f t="shared" ref="A141:A204" si="34">A140+1</f>
        <v>131</v>
      </c>
      <c r="B141" s="60" t="s">
        <v>948</v>
      </c>
      <c r="C141" s="64" t="s">
        <v>1085</v>
      </c>
      <c r="D141" s="61" t="s">
        <v>950</v>
      </c>
      <c r="E141" s="46">
        <v>71.400000000000006</v>
      </c>
      <c r="F141" s="47">
        <f t="shared" si="32"/>
        <v>31</v>
      </c>
      <c r="G141" s="46">
        <v>2213.4</v>
      </c>
      <c r="H141" s="46"/>
      <c r="I141" s="46">
        <v>250</v>
      </c>
      <c r="J141" s="46">
        <v>1380</v>
      </c>
      <c r="K141" s="62">
        <f t="shared" si="33"/>
        <v>3843.4</v>
      </c>
      <c r="L141" s="63"/>
      <c r="M141" s="151">
        <v>942</v>
      </c>
    </row>
    <row r="142" spans="1:13" s="43" customFormat="1" ht="39.75" customHeight="1">
      <c r="A142" s="59">
        <f t="shared" si="34"/>
        <v>132</v>
      </c>
      <c r="B142" s="60" t="s">
        <v>948</v>
      </c>
      <c r="C142" s="64" t="s">
        <v>1086</v>
      </c>
      <c r="D142" s="61" t="s">
        <v>950</v>
      </c>
      <c r="E142" s="46">
        <v>71.400000000000006</v>
      </c>
      <c r="F142" s="47">
        <f t="shared" si="32"/>
        <v>31</v>
      </c>
      <c r="G142" s="46">
        <v>2213.4</v>
      </c>
      <c r="H142" s="46"/>
      <c r="I142" s="46">
        <v>250</v>
      </c>
      <c r="J142" s="46">
        <v>1380</v>
      </c>
      <c r="K142" s="62">
        <f t="shared" si="33"/>
        <v>3843.4</v>
      </c>
      <c r="L142" s="63"/>
      <c r="M142" s="151"/>
    </row>
    <row r="143" spans="1:13" s="43" customFormat="1" ht="39.75" customHeight="1">
      <c r="A143" s="59">
        <f t="shared" si="34"/>
        <v>133</v>
      </c>
      <c r="B143" s="60" t="s">
        <v>948</v>
      </c>
      <c r="C143" s="64" t="s">
        <v>1087</v>
      </c>
      <c r="D143" s="61" t="s">
        <v>950</v>
      </c>
      <c r="E143" s="46">
        <v>71.400000000000006</v>
      </c>
      <c r="F143" s="47">
        <f t="shared" si="32"/>
        <v>31</v>
      </c>
      <c r="G143" s="46">
        <v>2213.4</v>
      </c>
      <c r="H143" s="46"/>
      <c r="I143" s="46">
        <v>250</v>
      </c>
      <c r="J143" s="46">
        <v>1380</v>
      </c>
      <c r="K143" s="62">
        <f t="shared" si="33"/>
        <v>3843.4</v>
      </c>
      <c r="L143" s="63"/>
      <c r="M143" s="151"/>
    </row>
    <row r="144" spans="1:13" s="43" customFormat="1" ht="39.75" customHeight="1">
      <c r="A144" s="59">
        <f t="shared" si="34"/>
        <v>134</v>
      </c>
      <c r="B144" s="60" t="s">
        <v>948</v>
      </c>
      <c r="C144" s="64" t="s">
        <v>1088</v>
      </c>
      <c r="D144" s="61" t="s">
        <v>953</v>
      </c>
      <c r="E144" s="46">
        <v>73.59</v>
      </c>
      <c r="F144" s="47">
        <f t="shared" si="32"/>
        <v>30.999999999999996</v>
      </c>
      <c r="G144" s="46">
        <v>2281.29</v>
      </c>
      <c r="H144" s="46"/>
      <c r="I144" s="46">
        <v>250</v>
      </c>
      <c r="J144" s="46">
        <v>1150</v>
      </c>
      <c r="K144" s="62">
        <f t="shared" si="33"/>
        <v>3681.29</v>
      </c>
      <c r="L144" s="63"/>
      <c r="M144" s="151"/>
    </row>
    <row r="145" spans="1:13" s="43" customFormat="1" ht="39.75" customHeight="1">
      <c r="A145" s="59">
        <f t="shared" si="34"/>
        <v>135</v>
      </c>
      <c r="B145" s="60" t="s">
        <v>948</v>
      </c>
      <c r="C145" s="64" t="s">
        <v>1089</v>
      </c>
      <c r="D145" s="61" t="s">
        <v>953</v>
      </c>
      <c r="E145" s="46">
        <v>73.59</v>
      </c>
      <c r="F145" s="47">
        <f t="shared" si="32"/>
        <v>30.999999999999996</v>
      </c>
      <c r="G145" s="46">
        <v>2281.29</v>
      </c>
      <c r="H145" s="46"/>
      <c r="I145" s="46">
        <v>250</v>
      </c>
      <c r="J145" s="46">
        <v>1150</v>
      </c>
      <c r="K145" s="62">
        <f t="shared" si="33"/>
        <v>3681.29</v>
      </c>
      <c r="L145" s="63"/>
      <c r="M145" s="151"/>
    </row>
    <row r="146" spans="1:13" s="43" customFormat="1" ht="39.75" customHeight="1">
      <c r="A146" s="59">
        <f t="shared" si="34"/>
        <v>136</v>
      </c>
      <c r="B146" s="60" t="s">
        <v>948</v>
      </c>
      <c r="C146" s="64" t="s">
        <v>1090</v>
      </c>
      <c r="D146" s="61" t="s">
        <v>953</v>
      </c>
      <c r="E146" s="46">
        <v>73.59</v>
      </c>
      <c r="F146" s="47">
        <f t="shared" si="32"/>
        <v>30.999999999999996</v>
      </c>
      <c r="G146" s="46">
        <v>2281.29</v>
      </c>
      <c r="H146" s="46"/>
      <c r="I146" s="46">
        <v>250</v>
      </c>
      <c r="J146" s="46">
        <v>1150</v>
      </c>
      <c r="K146" s="62">
        <f t="shared" si="33"/>
        <v>3681.29</v>
      </c>
      <c r="L146" s="63"/>
      <c r="M146" s="151"/>
    </row>
    <row r="147" spans="1:13" s="43" customFormat="1" ht="39.75" customHeight="1">
      <c r="A147" s="59">
        <f t="shared" si="34"/>
        <v>137</v>
      </c>
      <c r="B147" s="60" t="s">
        <v>948</v>
      </c>
      <c r="C147" s="64" t="s">
        <v>1091</v>
      </c>
      <c r="D147" s="61" t="s">
        <v>950</v>
      </c>
      <c r="E147" s="46">
        <v>71.400000000000006</v>
      </c>
      <c r="F147" s="47">
        <f t="shared" si="32"/>
        <v>31</v>
      </c>
      <c r="G147" s="46">
        <v>2213.4</v>
      </c>
      <c r="H147" s="46"/>
      <c r="I147" s="46">
        <v>250</v>
      </c>
      <c r="J147" s="46">
        <v>1380</v>
      </c>
      <c r="K147" s="62">
        <f t="shared" si="33"/>
        <v>3843.4</v>
      </c>
      <c r="L147" s="63"/>
      <c r="M147" s="151"/>
    </row>
    <row r="148" spans="1:13" s="43" customFormat="1" ht="39.75" customHeight="1">
      <c r="A148" s="59">
        <f t="shared" si="34"/>
        <v>138</v>
      </c>
      <c r="B148" s="60" t="s">
        <v>948</v>
      </c>
      <c r="C148" s="64" t="s">
        <v>1092</v>
      </c>
      <c r="D148" s="61" t="s">
        <v>950</v>
      </c>
      <c r="E148" s="46">
        <v>71.400000000000006</v>
      </c>
      <c r="F148" s="47">
        <f t="shared" si="32"/>
        <v>31</v>
      </c>
      <c r="G148" s="46">
        <v>2213.4</v>
      </c>
      <c r="H148" s="46"/>
      <c r="I148" s="46">
        <v>250</v>
      </c>
      <c r="J148" s="46">
        <v>1380</v>
      </c>
      <c r="K148" s="62">
        <f t="shared" si="33"/>
        <v>3843.4</v>
      </c>
      <c r="L148" s="63"/>
      <c r="M148" s="151"/>
    </row>
    <row r="149" spans="1:13" s="43" customFormat="1" ht="39.75" customHeight="1">
      <c r="A149" s="59">
        <f t="shared" si="34"/>
        <v>139</v>
      </c>
      <c r="B149" s="60" t="s">
        <v>948</v>
      </c>
      <c r="C149" s="64" t="s">
        <v>1093</v>
      </c>
      <c r="D149" s="61" t="s">
        <v>950</v>
      </c>
      <c r="E149" s="46">
        <v>71.400000000000006</v>
      </c>
      <c r="F149" s="47">
        <f t="shared" si="32"/>
        <v>31</v>
      </c>
      <c r="G149" s="46">
        <v>2213.4</v>
      </c>
      <c r="H149" s="46"/>
      <c r="I149" s="46">
        <v>250</v>
      </c>
      <c r="J149" s="46">
        <v>1380</v>
      </c>
      <c r="K149" s="62">
        <f t="shared" si="33"/>
        <v>3843.4</v>
      </c>
      <c r="L149" s="63"/>
      <c r="M149" s="151"/>
    </row>
    <row r="150" spans="1:13" s="43" customFormat="1" ht="39.75" customHeight="1">
      <c r="A150" s="59">
        <f t="shared" si="34"/>
        <v>140</v>
      </c>
      <c r="B150" s="60" t="s">
        <v>948</v>
      </c>
      <c r="C150" s="64" t="s">
        <v>1094</v>
      </c>
      <c r="D150" s="61" t="s">
        <v>950</v>
      </c>
      <c r="E150" s="46">
        <v>71.400000000000006</v>
      </c>
      <c r="F150" s="47">
        <f t="shared" si="32"/>
        <v>31</v>
      </c>
      <c r="G150" s="46">
        <v>2213.4</v>
      </c>
      <c r="H150" s="46"/>
      <c r="I150" s="46">
        <v>250</v>
      </c>
      <c r="J150" s="46">
        <v>1380</v>
      </c>
      <c r="K150" s="62">
        <f t="shared" si="33"/>
        <v>3843.4</v>
      </c>
      <c r="L150" s="63"/>
      <c r="M150" s="151"/>
    </row>
    <row r="151" spans="1:13" s="43" customFormat="1" ht="39.75" customHeight="1">
      <c r="A151" s="59">
        <f t="shared" si="34"/>
        <v>141</v>
      </c>
      <c r="B151" s="60" t="s">
        <v>948</v>
      </c>
      <c r="C151" s="64" t="s">
        <v>1095</v>
      </c>
      <c r="D151" s="61" t="s">
        <v>950</v>
      </c>
      <c r="E151" s="46">
        <v>71.400000000000006</v>
      </c>
      <c r="F151" s="47">
        <f t="shared" si="32"/>
        <v>31</v>
      </c>
      <c r="G151" s="46">
        <v>2213.4</v>
      </c>
      <c r="H151" s="46"/>
      <c r="I151" s="46">
        <v>250</v>
      </c>
      <c r="J151" s="46">
        <v>1380</v>
      </c>
      <c r="K151" s="62">
        <f t="shared" si="33"/>
        <v>3843.4</v>
      </c>
      <c r="L151" s="63"/>
      <c r="M151" s="151"/>
    </row>
    <row r="152" spans="1:13" s="43" customFormat="1" ht="39.75" customHeight="1">
      <c r="A152" s="59">
        <f t="shared" si="34"/>
        <v>142</v>
      </c>
      <c r="B152" s="60" t="s">
        <v>948</v>
      </c>
      <c r="C152" s="64" t="s">
        <v>1096</v>
      </c>
      <c r="D152" s="61" t="s">
        <v>950</v>
      </c>
      <c r="E152" s="46">
        <v>71.400000000000006</v>
      </c>
      <c r="F152" s="47">
        <f t="shared" si="32"/>
        <v>31</v>
      </c>
      <c r="G152" s="46">
        <v>2213.4</v>
      </c>
      <c r="H152" s="46"/>
      <c r="I152" s="46">
        <v>250</v>
      </c>
      <c r="J152" s="46">
        <v>1380</v>
      </c>
      <c r="K152" s="62">
        <f t="shared" si="33"/>
        <v>3843.4</v>
      </c>
      <c r="L152" s="63"/>
      <c r="M152" s="151"/>
    </row>
    <row r="153" spans="1:13" s="43" customFormat="1" ht="39.75" customHeight="1">
      <c r="A153" s="59">
        <f t="shared" si="34"/>
        <v>143</v>
      </c>
      <c r="B153" s="60" t="s">
        <v>948</v>
      </c>
      <c r="C153" s="64" t="s">
        <v>1097</v>
      </c>
      <c r="D153" s="61" t="s">
        <v>950</v>
      </c>
      <c r="E153" s="46">
        <v>71.400000000000006</v>
      </c>
      <c r="F153" s="47">
        <f t="shared" si="32"/>
        <v>31</v>
      </c>
      <c r="G153" s="46">
        <v>2213.4</v>
      </c>
      <c r="H153" s="46"/>
      <c r="I153" s="46">
        <v>250</v>
      </c>
      <c r="J153" s="46">
        <v>1380</v>
      </c>
      <c r="K153" s="62">
        <f t="shared" si="33"/>
        <v>3843.4</v>
      </c>
      <c r="L153" s="63"/>
      <c r="M153" s="151"/>
    </row>
    <row r="154" spans="1:13" s="43" customFormat="1" ht="39.75" customHeight="1">
      <c r="A154" s="59">
        <f t="shared" si="34"/>
        <v>144</v>
      </c>
      <c r="B154" s="60" t="s">
        <v>948</v>
      </c>
      <c r="C154" s="64" t="s">
        <v>1098</v>
      </c>
      <c r="D154" s="61" t="s">
        <v>950</v>
      </c>
      <c r="E154" s="46">
        <v>71.400000000000006</v>
      </c>
      <c r="F154" s="47">
        <f t="shared" si="32"/>
        <v>31</v>
      </c>
      <c r="G154" s="46">
        <v>2213.4</v>
      </c>
      <c r="H154" s="46"/>
      <c r="I154" s="46">
        <v>250</v>
      </c>
      <c r="J154" s="46">
        <v>1380</v>
      </c>
      <c r="K154" s="62">
        <f t="shared" si="33"/>
        <v>3843.4</v>
      </c>
      <c r="L154" s="63"/>
      <c r="M154" s="151"/>
    </row>
    <row r="155" spans="1:13" s="43" customFormat="1" ht="39.75" customHeight="1">
      <c r="A155" s="59">
        <f t="shared" si="34"/>
        <v>145</v>
      </c>
      <c r="B155" s="60" t="s">
        <v>948</v>
      </c>
      <c r="C155" s="64" t="s">
        <v>1099</v>
      </c>
      <c r="D155" s="61" t="s">
        <v>950</v>
      </c>
      <c r="E155" s="46">
        <v>71.400000000000006</v>
      </c>
      <c r="F155" s="47">
        <f t="shared" si="32"/>
        <v>31</v>
      </c>
      <c r="G155" s="46">
        <v>2213.4</v>
      </c>
      <c r="H155" s="46"/>
      <c r="I155" s="46">
        <v>250</v>
      </c>
      <c r="J155" s="46">
        <v>1380</v>
      </c>
      <c r="K155" s="62">
        <f t="shared" si="33"/>
        <v>3843.4</v>
      </c>
      <c r="L155" s="63"/>
      <c r="M155" s="151"/>
    </row>
    <row r="156" spans="1:13" s="43" customFormat="1" ht="39.75" customHeight="1">
      <c r="A156" s="59">
        <f t="shared" si="34"/>
        <v>146</v>
      </c>
      <c r="B156" s="60" t="s">
        <v>948</v>
      </c>
      <c r="C156" s="64" t="s">
        <v>1100</v>
      </c>
      <c r="D156" s="61" t="s">
        <v>950</v>
      </c>
      <c r="E156" s="46">
        <v>71.400000000000006</v>
      </c>
      <c r="F156" s="47">
        <f t="shared" si="32"/>
        <v>31</v>
      </c>
      <c r="G156" s="46">
        <v>2213.4</v>
      </c>
      <c r="H156" s="46"/>
      <c r="I156" s="46">
        <v>250</v>
      </c>
      <c r="J156" s="46">
        <v>1380</v>
      </c>
      <c r="K156" s="62">
        <f t="shared" si="33"/>
        <v>3843.4</v>
      </c>
      <c r="L156" s="63"/>
      <c r="M156" s="151"/>
    </row>
    <row r="157" spans="1:13" s="43" customFormat="1" ht="39.75" customHeight="1">
      <c r="A157" s="59">
        <f t="shared" si="34"/>
        <v>147</v>
      </c>
      <c r="B157" s="60" t="s">
        <v>948</v>
      </c>
      <c r="C157" s="64" t="s">
        <v>1101</v>
      </c>
      <c r="D157" s="61" t="s">
        <v>950</v>
      </c>
      <c r="E157" s="46">
        <v>71.400000000000006</v>
      </c>
      <c r="F157" s="47">
        <f t="shared" si="32"/>
        <v>60.999999999999993</v>
      </c>
      <c r="G157" s="46">
        <f t="shared" ref="G157:G162" si="35">2213.4+2142</f>
        <v>4355.3999999999996</v>
      </c>
      <c r="H157" s="46"/>
      <c r="I157" s="46">
        <f t="shared" ref="I157:I162" si="36">250+250</f>
        <v>500</v>
      </c>
      <c r="J157" s="46">
        <f t="shared" ref="J157:J162" si="37">1380+1380</f>
        <v>2760</v>
      </c>
      <c r="K157" s="62">
        <f t="shared" si="33"/>
        <v>7615.4</v>
      </c>
      <c r="L157" s="63" t="s">
        <v>1102</v>
      </c>
      <c r="M157" s="151"/>
    </row>
    <row r="158" spans="1:13" s="43" customFormat="1" ht="39.75" customHeight="1">
      <c r="A158" s="59">
        <f t="shared" si="34"/>
        <v>148</v>
      </c>
      <c r="B158" s="60" t="s">
        <v>948</v>
      </c>
      <c r="C158" s="64" t="s">
        <v>1103</v>
      </c>
      <c r="D158" s="61" t="s">
        <v>950</v>
      </c>
      <c r="E158" s="46">
        <v>71.400000000000006</v>
      </c>
      <c r="F158" s="47">
        <f t="shared" si="32"/>
        <v>60.999999999999993</v>
      </c>
      <c r="G158" s="46">
        <f>2213.4+2142</f>
        <v>4355.3999999999996</v>
      </c>
      <c r="H158" s="46"/>
      <c r="I158" s="46">
        <f>250+250</f>
        <v>500</v>
      </c>
      <c r="J158" s="46">
        <f>1380+1380</f>
        <v>2760</v>
      </c>
      <c r="K158" s="62">
        <f t="shared" si="33"/>
        <v>7615.4</v>
      </c>
      <c r="L158" s="63" t="s">
        <v>1102</v>
      </c>
      <c r="M158" s="151"/>
    </row>
    <row r="159" spans="1:13" s="43" customFormat="1" ht="39.75" customHeight="1">
      <c r="A159" s="59">
        <f t="shared" si="34"/>
        <v>149</v>
      </c>
      <c r="B159" s="60" t="s">
        <v>948</v>
      </c>
      <c r="C159" s="64" t="s">
        <v>1104</v>
      </c>
      <c r="D159" s="61" t="s">
        <v>950</v>
      </c>
      <c r="E159" s="46">
        <v>71.400000000000006</v>
      </c>
      <c r="F159" s="47">
        <f t="shared" si="32"/>
        <v>60.999999999999993</v>
      </c>
      <c r="G159" s="46">
        <f t="shared" si="35"/>
        <v>4355.3999999999996</v>
      </c>
      <c r="H159" s="46"/>
      <c r="I159" s="46">
        <f t="shared" si="36"/>
        <v>500</v>
      </c>
      <c r="J159" s="46">
        <f t="shared" si="37"/>
        <v>2760</v>
      </c>
      <c r="K159" s="62">
        <f t="shared" si="33"/>
        <v>7615.4</v>
      </c>
      <c r="L159" s="63" t="s">
        <v>1102</v>
      </c>
      <c r="M159" s="151"/>
    </row>
    <row r="160" spans="1:13" s="43" customFormat="1" ht="39.75" customHeight="1">
      <c r="A160" s="59">
        <f t="shared" si="34"/>
        <v>150</v>
      </c>
      <c r="B160" s="60" t="s">
        <v>948</v>
      </c>
      <c r="C160" s="64" t="s">
        <v>1105</v>
      </c>
      <c r="D160" s="61" t="s">
        <v>950</v>
      </c>
      <c r="E160" s="46">
        <v>71.400000000000006</v>
      </c>
      <c r="F160" s="47">
        <f t="shared" si="32"/>
        <v>60.999999999999993</v>
      </c>
      <c r="G160" s="46">
        <f t="shared" si="35"/>
        <v>4355.3999999999996</v>
      </c>
      <c r="H160" s="46"/>
      <c r="I160" s="46">
        <f t="shared" si="36"/>
        <v>500</v>
      </c>
      <c r="J160" s="46">
        <f t="shared" si="37"/>
        <v>2760</v>
      </c>
      <c r="K160" s="62">
        <f t="shared" si="33"/>
        <v>7615.4</v>
      </c>
      <c r="L160" s="63" t="s">
        <v>1102</v>
      </c>
      <c r="M160" s="151"/>
    </row>
    <row r="161" spans="1:13" s="43" customFormat="1" ht="39.75" customHeight="1">
      <c r="A161" s="59">
        <f t="shared" si="34"/>
        <v>151</v>
      </c>
      <c r="B161" s="60" t="s">
        <v>948</v>
      </c>
      <c r="C161" s="64" t="s">
        <v>1106</v>
      </c>
      <c r="D161" s="61" t="s">
        <v>950</v>
      </c>
      <c r="E161" s="46">
        <v>71.400000000000006</v>
      </c>
      <c r="F161" s="47">
        <f t="shared" si="32"/>
        <v>60.999999999999993</v>
      </c>
      <c r="G161" s="46">
        <f t="shared" si="35"/>
        <v>4355.3999999999996</v>
      </c>
      <c r="H161" s="46"/>
      <c r="I161" s="46">
        <f t="shared" si="36"/>
        <v>500</v>
      </c>
      <c r="J161" s="46">
        <f t="shared" si="37"/>
        <v>2760</v>
      </c>
      <c r="K161" s="62">
        <f t="shared" si="33"/>
        <v>7615.4</v>
      </c>
      <c r="L161" s="63" t="s">
        <v>1102</v>
      </c>
      <c r="M161" s="151"/>
    </row>
    <row r="162" spans="1:13" s="43" customFormat="1" ht="39.75" customHeight="1">
      <c r="A162" s="59">
        <f t="shared" si="34"/>
        <v>152</v>
      </c>
      <c r="B162" s="60" t="s">
        <v>948</v>
      </c>
      <c r="C162" s="64" t="s">
        <v>1107</v>
      </c>
      <c r="D162" s="61" t="s">
        <v>950</v>
      </c>
      <c r="E162" s="46">
        <v>71.400000000000006</v>
      </c>
      <c r="F162" s="47">
        <f t="shared" si="32"/>
        <v>60.999999999999993</v>
      </c>
      <c r="G162" s="46">
        <f t="shared" si="35"/>
        <v>4355.3999999999996</v>
      </c>
      <c r="H162" s="46"/>
      <c r="I162" s="46">
        <f t="shared" si="36"/>
        <v>500</v>
      </c>
      <c r="J162" s="46">
        <f t="shared" si="37"/>
        <v>2760</v>
      </c>
      <c r="K162" s="62">
        <f t="shared" si="33"/>
        <v>7615.4</v>
      </c>
      <c r="L162" s="63" t="s">
        <v>1102</v>
      </c>
      <c r="M162" s="151"/>
    </row>
    <row r="163" spans="1:13" s="43" customFormat="1" ht="39.75" customHeight="1">
      <c r="A163" s="59">
        <f t="shared" si="34"/>
        <v>153</v>
      </c>
      <c r="B163" s="60" t="s">
        <v>948</v>
      </c>
      <c r="C163" s="64" t="s">
        <v>1108</v>
      </c>
      <c r="D163" s="61" t="s">
        <v>950</v>
      </c>
      <c r="E163" s="46">
        <v>71.400000000000006</v>
      </c>
      <c r="F163" s="47">
        <f t="shared" si="32"/>
        <v>31</v>
      </c>
      <c r="G163" s="46">
        <v>2213.4</v>
      </c>
      <c r="H163" s="46"/>
      <c r="I163" s="46">
        <v>250</v>
      </c>
      <c r="J163" s="46">
        <v>1380</v>
      </c>
      <c r="K163" s="62">
        <f t="shared" si="33"/>
        <v>3843.4</v>
      </c>
      <c r="L163" s="63"/>
      <c r="M163" s="151"/>
    </row>
    <row r="164" spans="1:13" s="43" customFormat="1" ht="39.75" customHeight="1">
      <c r="A164" s="59">
        <f t="shared" si="34"/>
        <v>154</v>
      </c>
      <c r="B164" s="60" t="s">
        <v>948</v>
      </c>
      <c r="C164" s="64" t="s">
        <v>1109</v>
      </c>
      <c r="D164" s="61" t="s">
        <v>950</v>
      </c>
      <c r="E164" s="46">
        <v>71.400000000000006</v>
      </c>
      <c r="F164" s="47">
        <f t="shared" si="32"/>
        <v>75</v>
      </c>
      <c r="G164" s="46">
        <f>2213.4+3141.6</f>
        <v>5355</v>
      </c>
      <c r="H164" s="46"/>
      <c r="I164" s="46">
        <f>250+362.9</f>
        <v>612.9</v>
      </c>
      <c r="J164" s="46">
        <f>1380+2003.33</f>
        <v>3383.33</v>
      </c>
      <c r="K164" s="62">
        <f t="shared" si="33"/>
        <v>9351.23</v>
      </c>
      <c r="L164" s="63" t="s">
        <v>1110</v>
      </c>
      <c r="M164" s="151"/>
    </row>
    <row r="165" spans="1:13" s="43" customFormat="1" ht="39.75" customHeight="1">
      <c r="A165" s="59">
        <f t="shared" si="34"/>
        <v>155</v>
      </c>
      <c r="B165" s="60" t="s">
        <v>948</v>
      </c>
      <c r="C165" s="64" t="s">
        <v>1111</v>
      </c>
      <c r="D165" s="61" t="s">
        <v>950</v>
      </c>
      <c r="E165" s="46">
        <v>71.400000000000006</v>
      </c>
      <c r="F165" s="47">
        <f t="shared" si="32"/>
        <v>31</v>
      </c>
      <c r="G165" s="46">
        <v>2213.4</v>
      </c>
      <c r="H165" s="46">
        <v>35</v>
      </c>
      <c r="I165" s="46">
        <v>250</v>
      </c>
      <c r="J165" s="46">
        <v>1380</v>
      </c>
      <c r="K165" s="62">
        <f t="shared" si="33"/>
        <v>3878.4</v>
      </c>
      <c r="L165" s="63"/>
      <c r="M165" s="151"/>
    </row>
    <row r="166" spans="1:13" s="43" customFormat="1" ht="39.75" customHeight="1">
      <c r="A166" s="59">
        <f t="shared" si="34"/>
        <v>156</v>
      </c>
      <c r="B166" s="60" t="s">
        <v>948</v>
      </c>
      <c r="C166" s="64" t="s">
        <v>1112</v>
      </c>
      <c r="D166" s="61" t="s">
        <v>950</v>
      </c>
      <c r="E166" s="46">
        <v>71.400000000000006</v>
      </c>
      <c r="F166" s="47">
        <f t="shared" si="32"/>
        <v>31</v>
      </c>
      <c r="G166" s="46">
        <v>2213.4</v>
      </c>
      <c r="H166" s="46">
        <v>35</v>
      </c>
      <c r="I166" s="46">
        <v>250</v>
      </c>
      <c r="J166" s="46">
        <v>1380</v>
      </c>
      <c r="K166" s="62">
        <f t="shared" si="33"/>
        <v>3878.4</v>
      </c>
      <c r="L166" s="63"/>
      <c r="M166" s="151"/>
    </row>
    <row r="167" spans="1:13" s="43" customFormat="1" ht="39.75" customHeight="1">
      <c r="A167" s="59">
        <f t="shared" si="34"/>
        <v>157</v>
      </c>
      <c r="B167" s="60" t="s">
        <v>948</v>
      </c>
      <c r="C167" s="64" t="s">
        <v>1113</v>
      </c>
      <c r="D167" s="61" t="s">
        <v>950</v>
      </c>
      <c r="E167" s="46">
        <v>71.400000000000006</v>
      </c>
      <c r="F167" s="47">
        <f t="shared" si="32"/>
        <v>31</v>
      </c>
      <c r="G167" s="46">
        <v>2213.4</v>
      </c>
      <c r="H167" s="46"/>
      <c r="I167" s="46">
        <v>250</v>
      </c>
      <c r="J167" s="46">
        <v>1380</v>
      </c>
      <c r="K167" s="62">
        <f t="shared" si="33"/>
        <v>3843.4</v>
      </c>
      <c r="L167" s="63"/>
      <c r="M167" s="151"/>
    </row>
    <row r="168" spans="1:13" s="43" customFormat="1" ht="39.75" customHeight="1">
      <c r="A168" s="59">
        <f t="shared" si="34"/>
        <v>158</v>
      </c>
      <c r="B168" s="60" t="s">
        <v>948</v>
      </c>
      <c r="C168" s="64" t="s">
        <v>1114</v>
      </c>
      <c r="D168" s="61" t="s">
        <v>953</v>
      </c>
      <c r="E168" s="46">
        <v>73.59</v>
      </c>
      <c r="F168" s="47">
        <f t="shared" si="32"/>
        <v>30.999999999999996</v>
      </c>
      <c r="G168" s="46">
        <v>2281.29</v>
      </c>
      <c r="H168" s="46">
        <v>50</v>
      </c>
      <c r="I168" s="46">
        <v>250</v>
      </c>
      <c r="J168" s="46">
        <v>1150</v>
      </c>
      <c r="K168" s="62">
        <f t="shared" si="33"/>
        <v>3731.29</v>
      </c>
      <c r="L168" s="63"/>
      <c r="M168" s="151"/>
    </row>
    <row r="169" spans="1:13" s="43" customFormat="1" ht="39.75" customHeight="1">
      <c r="A169" s="59">
        <f t="shared" si="34"/>
        <v>159</v>
      </c>
      <c r="B169" s="60" t="s">
        <v>948</v>
      </c>
      <c r="C169" s="64" t="s">
        <v>1115</v>
      </c>
      <c r="D169" s="61" t="s">
        <v>953</v>
      </c>
      <c r="E169" s="46">
        <v>73.59</v>
      </c>
      <c r="F169" s="47">
        <f t="shared" si="32"/>
        <v>30.999999999999996</v>
      </c>
      <c r="G169" s="46">
        <v>2281.29</v>
      </c>
      <c r="H169" s="46"/>
      <c r="I169" s="46">
        <v>250</v>
      </c>
      <c r="J169" s="46">
        <v>1150</v>
      </c>
      <c r="K169" s="62">
        <f t="shared" si="33"/>
        <v>3681.29</v>
      </c>
      <c r="L169" s="63"/>
      <c r="M169" s="151"/>
    </row>
    <row r="170" spans="1:13" s="43" customFormat="1" ht="39.75" customHeight="1">
      <c r="A170" s="59">
        <f t="shared" si="34"/>
        <v>160</v>
      </c>
      <c r="B170" s="60" t="s">
        <v>948</v>
      </c>
      <c r="C170" s="64" t="s">
        <v>1116</v>
      </c>
      <c r="D170" s="61" t="s">
        <v>953</v>
      </c>
      <c r="E170" s="46">
        <v>73.59</v>
      </c>
      <c r="F170" s="47">
        <f t="shared" si="32"/>
        <v>30.999999999999996</v>
      </c>
      <c r="G170" s="46">
        <v>2281.29</v>
      </c>
      <c r="H170" s="46">
        <v>35</v>
      </c>
      <c r="I170" s="46">
        <v>250</v>
      </c>
      <c r="J170" s="46">
        <v>1150</v>
      </c>
      <c r="K170" s="62">
        <f t="shared" si="33"/>
        <v>3716.29</v>
      </c>
      <c r="L170" s="63"/>
      <c r="M170" s="151"/>
    </row>
    <row r="171" spans="1:13" s="43" customFormat="1" ht="39.75" customHeight="1">
      <c r="A171" s="59">
        <f t="shared" si="34"/>
        <v>161</v>
      </c>
      <c r="B171" s="60" t="s">
        <v>948</v>
      </c>
      <c r="C171" s="64" t="s">
        <v>1117</v>
      </c>
      <c r="D171" s="61" t="s">
        <v>953</v>
      </c>
      <c r="E171" s="46">
        <v>73.59</v>
      </c>
      <c r="F171" s="47">
        <f t="shared" si="32"/>
        <v>30.999999999999996</v>
      </c>
      <c r="G171" s="46">
        <v>2281.29</v>
      </c>
      <c r="H171" s="46"/>
      <c r="I171" s="46">
        <v>250</v>
      </c>
      <c r="J171" s="46">
        <v>1150</v>
      </c>
      <c r="K171" s="62">
        <f t="shared" si="33"/>
        <v>3681.29</v>
      </c>
      <c r="L171" s="63"/>
      <c r="M171" s="151"/>
    </row>
    <row r="172" spans="1:13" s="43" customFormat="1" ht="39.75" customHeight="1">
      <c r="A172" s="59">
        <f t="shared" si="34"/>
        <v>162</v>
      </c>
      <c r="B172" s="60" t="s">
        <v>948</v>
      </c>
      <c r="C172" s="64" t="s">
        <v>1118</v>
      </c>
      <c r="D172" s="61" t="s">
        <v>953</v>
      </c>
      <c r="E172" s="46">
        <v>73.59</v>
      </c>
      <c r="F172" s="47">
        <f t="shared" si="32"/>
        <v>30.999999999999996</v>
      </c>
      <c r="G172" s="46">
        <v>2281.29</v>
      </c>
      <c r="H172" s="46"/>
      <c r="I172" s="46">
        <v>250</v>
      </c>
      <c r="J172" s="46">
        <v>1150</v>
      </c>
      <c r="K172" s="62">
        <f t="shared" si="33"/>
        <v>3681.29</v>
      </c>
      <c r="L172" s="63"/>
      <c r="M172" s="151"/>
    </row>
    <row r="173" spans="1:13" s="43" customFormat="1" ht="39.75" customHeight="1">
      <c r="A173" s="59">
        <f t="shared" si="34"/>
        <v>163</v>
      </c>
      <c r="B173" s="60" t="s">
        <v>948</v>
      </c>
      <c r="C173" s="64" t="s">
        <v>1119</v>
      </c>
      <c r="D173" s="61" t="s">
        <v>953</v>
      </c>
      <c r="E173" s="46">
        <v>73.59</v>
      </c>
      <c r="F173" s="47">
        <f t="shared" si="32"/>
        <v>30.999999999999996</v>
      </c>
      <c r="G173" s="46">
        <v>2281.29</v>
      </c>
      <c r="H173" s="46"/>
      <c r="I173" s="46">
        <v>250</v>
      </c>
      <c r="J173" s="46">
        <v>1150</v>
      </c>
      <c r="K173" s="62">
        <f t="shared" si="33"/>
        <v>3681.29</v>
      </c>
      <c r="L173" s="63"/>
      <c r="M173" s="151"/>
    </row>
    <row r="174" spans="1:13" s="43" customFormat="1" ht="39.75" customHeight="1">
      <c r="A174" s="59">
        <f t="shared" si="34"/>
        <v>164</v>
      </c>
      <c r="B174" s="60" t="s">
        <v>948</v>
      </c>
      <c r="C174" s="64" t="s">
        <v>1120</v>
      </c>
      <c r="D174" s="61" t="s">
        <v>953</v>
      </c>
      <c r="E174" s="46">
        <v>73.59</v>
      </c>
      <c r="F174" s="47">
        <f t="shared" si="32"/>
        <v>30.999999999999996</v>
      </c>
      <c r="G174" s="46">
        <v>2281.29</v>
      </c>
      <c r="H174" s="46"/>
      <c r="I174" s="46">
        <v>250</v>
      </c>
      <c r="J174" s="46">
        <v>1150</v>
      </c>
      <c r="K174" s="62">
        <f t="shared" si="33"/>
        <v>3681.29</v>
      </c>
      <c r="L174" s="63"/>
      <c r="M174" s="151"/>
    </row>
    <row r="175" spans="1:13" s="43" customFormat="1" ht="39.75" customHeight="1">
      <c r="A175" s="59">
        <f t="shared" si="34"/>
        <v>165</v>
      </c>
      <c r="B175" s="60" t="s">
        <v>948</v>
      </c>
      <c r="C175" s="64" t="s">
        <v>1121</v>
      </c>
      <c r="D175" s="61" t="s">
        <v>953</v>
      </c>
      <c r="E175" s="46">
        <v>73.59</v>
      </c>
      <c r="F175" s="47">
        <f t="shared" si="32"/>
        <v>30.999999999999996</v>
      </c>
      <c r="G175" s="46">
        <v>2281.29</v>
      </c>
      <c r="H175" s="46"/>
      <c r="I175" s="46">
        <v>250</v>
      </c>
      <c r="J175" s="46">
        <v>1150</v>
      </c>
      <c r="K175" s="62">
        <f t="shared" si="33"/>
        <v>3681.29</v>
      </c>
      <c r="L175" s="63"/>
      <c r="M175" s="151"/>
    </row>
    <row r="176" spans="1:13" s="43" customFormat="1" ht="39.75" customHeight="1">
      <c r="A176" s="59">
        <f t="shared" si="34"/>
        <v>166</v>
      </c>
      <c r="B176" s="60" t="s">
        <v>948</v>
      </c>
      <c r="C176" s="64" t="s">
        <v>1122</v>
      </c>
      <c r="D176" s="61" t="s">
        <v>953</v>
      </c>
      <c r="E176" s="46">
        <v>73.59</v>
      </c>
      <c r="F176" s="47">
        <f t="shared" si="32"/>
        <v>30.999999999999996</v>
      </c>
      <c r="G176" s="46">
        <v>2281.29</v>
      </c>
      <c r="H176" s="46"/>
      <c r="I176" s="46">
        <v>250</v>
      </c>
      <c r="J176" s="46">
        <v>1150</v>
      </c>
      <c r="K176" s="62">
        <f t="shared" si="33"/>
        <v>3681.29</v>
      </c>
      <c r="L176" s="63"/>
      <c r="M176" s="151"/>
    </row>
    <row r="177" spans="1:13" s="43" customFormat="1" ht="39.75" customHeight="1">
      <c r="A177" s="59">
        <f t="shared" si="34"/>
        <v>167</v>
      </c>
      <c r="B177" s="60" t="s">
        <v>948</v>
      </c>
      <c r="C177" s="64" t="s">
        <v>1123</v>
      </c>
      <c r="D177" s="61" t="s">
        <v>953</v>
      </c>
      <c r="E177" s="46">
        <v>73.59</v>
      </c>
      <c r="F177" s="47">
        <f t="shared" si="32"/>
        <v>30.999999999999996</v>
      </c>
      <c r="G177" s="46">
        <v>2281.29</v>
      </c>
      <c r="H177" s="46"/>
      <c r="I177" s="46">
        <v>250</v>
      </c>
      <c r="J177" s="46">
        <v>1150</v>
      </c>
      <c r="K177" s="62">
        <f t="shared" si="33"/>
        <v>3681.29</v>
      </c>
      <c r="L177" s="63"/>
      <c r="M177" s="151"/>
    </row>
    <row r="178" spans="1:13" s="43" customFormat="1" ht="39.75" customHeight="1">
      <c r="A178" s="59">
        <f t="shared" si="34"/>
        <v>168</v>
      </c>
      <c r="B178" s="60" t="s">
        <v>948</v>
      </c>
      <c r="C178" s="64" t="s">
        <v>1124</v>
      </c>
      <c r="D178" s="61" t="s">
        <v>953</v>
      </c>
      <c r="E178" s="46">
        <v>73.59</v>
      </c>
      <c r="F178" s="47">
        <f t="shared" si="32"/>
        <v>30.999999999999996</v>
      </c>
      <c r="G178" s="46">
        <v>2281.29</v>
      </c>
      <c r="H178" s="46"/>
      <c r="I178" s="46">
        <v>250</v>
      </c>
      <c r="J178" s="46">
        <v>1150</v>
      </c>
      <c r="K178" s="62">
        <f t="shared" si="33"/>
        <v>3681.29</v>
      </c>
      <c r="L178" s="63"/>
      <c r="M178" s="151"/>
    </row>
    <row r="179" spans="1:13" s="43" customFormat="1" ht="39.75" customHeight="1">
      <c r="A179" s="59">
        <f t="shared" si="34"/>
        <v>169</v>
      </c>
      <c r="B179" s="60" t="s">
        <v>948</v>
      </c>
      <c r="C179" s="64" t="s">
        <v>1125</v>
      </c>
      <c r="D179" s="61" t="s">
        <v>953</v>
      </c>
      <c r="E179" s="46">
        <v>73.59</v>
      </c>
      <c r="F179" s="47">
        <f>G179/E179</f>
        <v>30.999999999999996</v>
      </c>
      <c r="G179" s="46">
        <v>2281.29</v>
      </c>
      <c r="H179" s="46"/>
      <c r="I179" s="46">
        <v>250</v>
      </c>
      <c r="J179" s="46">
        <v>1150</v>
      </c>
      <c r="K179" s="62">
        <f>SUM(G179:J179)</f>
        <v>3681.29</v>
      </c>
      <c r="L179" s="63"/>
      <c r="M179" s="151"/>
    </row>
    <row r="180" spans="1:13" s="43" customFormat="1" ht="39.75" customHeight="1">
      <c r="A180" s="59">
        <f t="shared" si="34"/>
        <v>170</v>
      </c>
      <c r="B180" s="60" t="s">
        <v>948</v>
      </c>
      <c r="C180" s="64" t="s">
        <v>1126</v>
      </c>
      <c r="D180" s="61" t="s">
        <v>953</v>
      </c>
      <c r="E180" s="46">
        <v>73.59</v>
      </c>
      <c r="F180" s="47">
        <f t="shared" ref="F180:F248" si="38">G180/E180</f>
        <v>30.999999999999996</v>
      </c>
      <c r="G180" s="46">
        <v>2281.29</v>
      </c>
      <c r="H180" s="46"/>
      <c r="I180" s="46">
        <v>250</v>
      </c>
      <c r="J180" s="46">
        <v>1150</v>
      </c>
      <c r="K180" s="62">
        <f t="shared" ref="K180:K235" si="39">SUM(G180:J180)</f>
        <v>3681.29</v>
      </c>
      <c r="L180" s="63"/>
      <c r="M180" s="151"/>
    </row>
    <row r="181" spans="1:13" s="43" customFormat="1" ht="39.75" customHeight="1">
      <c r="A181" s="59">
        <f t="shared" si="34"/>
        <v>171</v>
      </c>
      <c r="B181" s="60" t="s">
        <v>948</v>
      </c>
      <c r="C181" s="64" t="s">
        <v>1127</v>
      </c>
      <c r="D181" s="61" t="s">
        <v>953</v>
      </c>
      <c r="E181" s="46">
        <v>73.59</v>
      </c>
      <c r="F181" s="47">
        <f t="shared" si="38"/>
        <v>30.999999999999996</v>
      </c>
      <c r="G181" s="46">
        <v>2281.29</v>
      </c>
      <c r="H181" s="46"/>
      <c r="I181" s="46">
        <v>250</v>
      </c>
      <c r="J181" s="46">
        <v>1150</v>
      </c>
      <c r="K181" s="62">
        <f t="shared" si="39"/>
        <v>3681.29</v>
      </c>
      <c r="L181" s="63"/>
      <c r="M181" s="151"/>
    </row>
    <row r="182" spans="1:13" s="43" customFormat="1" ht="39.75" customHeight="1">
      <c r="A182" s="59">
        <f t="shared" si="34"/>
        <v>172</v>
      </c>
      <c r="B182" s="60" t="s">
        <v>948</v>
      </c>
      <c r="C182" s="64" t="s">
        <v>1128</v>
      </c>
      <c r="D182" s="61" t="s">
        <v>953</v>
      </c>
      <c r="E182" s="46">
        <v>73.59</v>
      </c>
      <c r="F182" s="47">
        <f t="shared" si="38"/>
        <v>30.999999999999996</v>
      </c>
      <c r="G182" s="46">
        <v>2281.29</v>
      </c>
      <c r="H182" s="46"/>
      <c r="I182" s="46">
        <v>250</v>
      </c>
      <c r="J182" s="46">
        <v>1150</v>
      </c>
      <c r="K182" s="62">
        <f t="shared" si="39"/>
        <v>3681.29</v>
      </c>
      <c r="L182" s="63"/>
      <c r="M182" s="151"/>
    </row>
    <row r="183" spans="1:13" s="43" customFormat="1" ht="39.75" customHeight="1">
      <c r="A183" s="59">
        <f t="shared" si="34"/>
        <v>173</v>
      </c>
      <c r="B183" s="60" t="s">
        <v>948</v>
      </c>
      <c r="C183" s="64" t="s">
        <v>1129</v>
      </c>
      <c r="D183" s="61" t="s">
        <v>953</v>
      </c>
      <c r="E183" s="46">
        <v>73.59</v>
      </c>
      <c r="F183" s="47">
        <f t="shared" si="38"/>
        <v>30.999999999999996</v>
      </c>
      <c r="G183" s="46">
        <v>2281.29</v>
      </c>
      <c r="H183" s="46"/>
      <c r="I183" s="46">
        <v>250</v>
      </c>
      <c r="J183" s="46">
        <v>1150</v>
      </c>
      <c r="K183" s="62">
        <f t="shared" si="39"/>
        <v>3681.29</v>
      </c>
      <c r="L183" s="63"/>
      <c r="M183" s="151"/>
    </row>
    <row r="184" spans="1:13" s="43" customFormat="1" ht="39.75" customHeight="1">
      <c r="A184" s="59">
        <f t="shared" si="34"/>
        <v>174</v>
      </c>
      <c r="B184" s="60" t="s">
        <v>948</v>
      </c>
      <c r="C184" s="64" t="s">
        <v>1130</v>
      </c>
      <c r="D184" s="61" t="s">
        <v>953</v>
      </c>
      <c r="E184" s="46">
        <v>73.59</v>
      </c>
      <c r="F184" s="47">
        <f t="shared" si="38"/>
        <v>30.999999999999996</v>
      </c>
      <c r="G184" s="46">
        <v>2281.29</v>
      </c>
      <c r="H184" s="46"/>
      <c r="I184" s="46">
        <v>250</v>
      </c>
      <c r="J184" s="46">
        <v>1150</v>
      </c>
      <c r="K184" s="62">
        <f t="shared" si="39"/>
        <v>3681.29</v>
      </c>
      <c r="L184" s="63"/>
      <c r="M184" s="151"/>
    </row>
    <row r="185" spans="1:13" s="43" customFormat="1" ht="39.75" customHeight="1">
      <c r="A185" s="59">
        <f t="shared" si="34"/>
        <v>175</v>
      </c>
      <c r="B185" s="60" t="s">
        <v>948</v>
      </c>
      <c r="C185" s="64" t="s">
        <v>1131</v>
      </c>
      <c r="D185" s="61" t="s">
        <v>953</v>
      </c>
      <c r="E185" s="46">
        <v>73.59</v>
      </c>
      <c r="F185" s="47">
        <f t="shared" si="38"/>
        <v>30.999999999999996</v>
      </c>
      <c r="G185" s="46">
        <v>2281.29</v>
      </c>
      <c r="H185" s="46"/>
      <c r="I185" s="46">
        <v>250</v>
      </c>
      <c r="J185" s="46">
        <v>1150</v>
      </c>
      <c r="K185" s="62">
        <f t="shared" si="39"/>
        <v>3681.29</v>
      </c>
      <c r="L185" s="63"/>
      <c r="M185" s="151"/>
    </row>
    <row r="186" spans="1:13" s="43" customFormat="1" ht="39.75" customHeight="1">
      <c r="A186" s="59">
        <f t="shared" si="34"/>
        <v>176</v>
      </c>
      <c r="B186" s="60" t="s">
        <v>948</v>
      </c>
      <c r="C186" s="64" t="s">
        <v>1132</v>
      </c>
      <c r="D186" s="61" t="s">
        <v>953</v>
      </c>
      <c r="E186" s="46">
        <v>73.59</v>
      </c>
      <c r="F186" s="47">
        <f t="shared" si="38"/>
        <v>30.999999999999996</v>
      </c>
      <c r="G186" s="46">
        <v>2281.29</v>
      </c>
      <c r="H186" s="46"/>
      <c r="I186" s="46">
        <v>250</v>
      </c>
      <c r="J186" s="46">
        <v>1150</v>
      </c>
      <c r="K186" s="62">
        <f t="shared" si="39"/>
        <v>3681.29</v>
      </c>
      <c r="L186" s="63"/>
      <c r="M186" s="151"/>
    </row>
    <row r="187" spans="1:13" s="43" customFormat="1" ht="39.75" customHeight="1">
      <c r="A187" s="59">
        <f t="shared" si="34"/>
        <v>177</v>
      </c>
      <c r="B187" s="60" t="s">
        <v>948</v>
      </c>
      <c r="C187" s="64" t="s">
        <v>1133</v>
      </c>
      <c r="D187" s="61" t="s">
        <v>953</v>
      </c>
      <c r="E187" s="46">
        <v>73.59</v>
      </c>
      <c r="F187" s="47">
        <f t="shared" si="38"/>
        <v>30.999999999999996</v>
      </c>
      <c r="G187" s="46">
        <v>2281.29</v>
      </c>
      <c r="H187" s="46"/>
      <c r="I187" s="46">
        <v>250</v>
      </c>
      <c r="J187" s="46">
        <v>1150</v>
      </c>
      <c r="K187" s="62">
        <f t="shared" si="39"/>
        <v>3681.29</v>
      </c>
      <c r="L187" s="63"/>
      <c r="M187" s="151"/>
    </row>
    <row r="188" spans="1:13" s="43" customFormat="1" ht="39.75" customHeight="1">
      <c r="A188" s="59">
        <f t="shared" si="34"/>
        <v>178</v>
      </c>
      <c r="B188" s="60" t="s">
        <v>948</v>
      </c>
      <c r="C188" s="64" t="s">
        <v>1134</v>
      </c>
      <c r="D188" s="61" t="s">
        <v>953</v>
      </c>
      <c r="E188" s="46">
        <v>73.59</v>
      </c>
      <c r="F188" s="47">
        <f t="shared" si="38"/>
        <v>30.999999999999996</v>
      </c>
      <c r="G188" s="46">
        <v>2281.29</v>
      </c>
      <c r="H188" s="46"/>
      <c r="I188" s="46">
        <v>250</v>
      </c>
      <c r="J188" s="46">
        <v>1150</v>
      </c>
      <c r="K188" s="62">
        <f t="shared" si="39"/>
        <v>3681.29</v>
      </c>
      <c r="L188" s="63"/>
      <c r="M188" s="151"/>
    </row>
    <row r="189" spans="1:13" s="43" customFormat="1" ht="39.75" customHeight="1">
      <c r="A189" s="59">
        <f t="shared" si="34"/>
        <v>179</v>
      </c>
      <c r="B189" s="60" t="s">
        <v>948</v>
      </c>
      <c r="C189" s="64" t="s">
        <v>1135</v>
      </c>
      <c r="D189" s="61" t="s">
        <v>953</v>
      </c>
      <c r="E189" s="46">
        <v>73.59</v>
      </c>
      <c r="F189" s="47">
        <f t="shared" si="38"/>
        <v>30.999999999999996</v>
      </c>
      <c r="G189" s="46">
        <v>2281.29</v>
      </c>
      <c r="H189" s="46"/>
      <c r="I189" s="46">
        <v>250</v>
      </c>
      <c r="J189" s="46">
        <v>1150</v>
      </c>
      <c r="K189" s="62">
        <f t="shared" si="39"/>
        <v>3681.29</v>
      </c>
      <c r="L189" s="63"/>
      <c r="M189" s="151"/>
    </row>
    <row r="190" spans="1:13" s="43" customFormat="1" ht="39.75" customHeight="1">
      <c r="A190" s="59">
        <f t="shared" si="34"/>
        <v>180</v>
      </c>
      <c r="B190" s="60" t="s">
        <v>948</v>
      </c>
      <c r="C190" s="64" t="s">
        <v>1136</v>
      </c>
      <c r="D190" s="61" t="s">
        <v>953</v>
      </c>
      <c r="E190" s="46">
        <v>73.59</v>
      </c>
      <c r="F190" s="47">
        <f t="shared" si="38"/>
        <v>30.999999999999996</v>
      </c>
      <c r="G190" s="46">
        <v>2281.29</v>
      </c>
      <c r="H190" s="46"/>
      <c r="I190" s="46">
        <v>250</v>
      </c>
      <c r="J190" s="46">
        <v>1150</v>
      </c>
      <c r="K190" s="62">
        <f t="shared" si="39"/>
        <v>3681.29</v>
      </c>
      <c r="L190" s="63"/>
      <c r="M190" s="151"/>
    </row>
    <row r="191" spans="1:13" s="43" customFormat="1" ht="39.75" customHeight="1">
      <c r="A191" s="59">
        <f t="shared" si="34"/>
        <v>181</v>
      </c>
      <c r="B191" s="60" t="s">
        <v>948</v>
      </c>
      <c r="C191" s="64" t="s">
        <v>1137</v>
      </c>
      <c r="D191" s="61" t="s">
        <v>953</v>
      </c>
      <c r="E191" s="46">
        <v>73.59</v>
      </c>
      <c r="F191" s="47">
        <f t="shared" si="38"/>
        <v>30.999999999999996</v>
      </c>
      <c r="G191" s="46">
        <v>2281.29</v>
      </c>
      <c r="H191" s="46"/>
      <c r="I191" s="46">
        <v>250</v>
      </c>
      <c r="J191" s="46">
        <v>1150</v>
      </c>
      <c r="K191" s="62">
        <f t="shared" si="39"/>
        <v>3681.29</v>
      </c>
      <c r="L191" s="63"/>
      <c r="M191" s="151"/>
    </row>
    <row r="192" spans="1:13" s="43" customFormat="1" ht="39.75" customHeight="1">
      <c r="A192" s="59">
        <f t="shared" si="34"/>
        <v>182</v>
      </c>
      <c r="B192" s="60" t="s">
        <v>948</v>
      </c>
      <c r="C192" s="64" t="s">
        <v>1138</v>
      </c>
      <c r="D192" s="61" t="s">
        <v>953</v>
      </c>
      <c r="E192" s="46">
        <v>73.59</v>
      </c>
      <c r="F192" s="47">
        <f t="shared" si="38"/>
        <v>30.999999999999996</v>
      </c>
      <c r="G192" s="46">
        <v>2281.29</v>
      </c>
      <c r="H192" s="46"/>
      <c r="I192" s="46">
        <v>250</v>
      </c>
      <c r="J192" s="46">
        <v>1150</v>
      </c>
      <c r="K192" s="62">
        <f t="shared" si="39"/>
        <v>3681.29</v>
      </c>
      <c r="L192" s="63"/>
      <c r="M192" s="151"/>
    </row>
    <row r="193" spans="1:13" s="43" customFormat="1" ht="39.75" customHeight="1">
      <c r="A193" s="59">
        <f t="shared" si="34"/>
        <v>183</v>
      </c>
      <c r="B193" s="60" t="s">
        <v>948</v>
      </c>
      <c r="C193" s="64" t="s">
        <v>1139</v>
      </c>
      <c r="D193" s="61" t="s">
        <v>953</v>
      </c>
      <c r="E193" s="46">
        <v>73.59</v>
      </c>
      <c r="F193" s="47">
        <f t="shared" si="38"/>
        <v>30.999999999999996</v>
      </c>
      <c r="G193" s="46">
        <v>2281.29</v>
      </c>
      <c r="H193" s="46"/>
      <c r="I193" s="46">
        <v>250</v>
      </c>
      <c r="J193" s="46">
        <v>1150</v>
      </c>
      <c r="K193" s="62">
        <f t="shared" si="39"/>
        <v>3681.29</v>
      </c>
      <c r="L193" s="63"/>
      <c r="M193" s="151"/>
    </row>
    <row r="194" spans="1:13" s="43" customFormat="1" ht="39.75" customHeight="1">
      <c r="A194" s="59">
        <f t="shared" si="34"/>
        <v>184</v>
      </c>
      <c r="B194" s="60" t="s">
        <v>948</v>
      </c>
      <c r="C194" s="64" t="s">
        <v>1140</v>
      </c>
      <c r="D194" s="61" t="s">
        <v>953</v>
      </c>
      <c r="E194" s="46">
        <v>73.59</v>
      </c>
      <c r="F194" s="47">
        <f t="shared" si="38"/>
        <v>30.999999999999996</v>
      </c>
      <c r="G194" s="46">
        <v>2281.29</v>
      </c>
      <c r="H194" s="46"/>
      <c r="I194" s="46">
        <v>250</v>
      </c>
      <c r="J194" s="46">
        <v>1150</v>
      </c>
      <c r="K194" s="62">
        <f t="shared" si="39"/>
        <v>3681.29</v>
      </c>
      <c r="L194" s="63"/>
      <c r="M194" s="151"/>
    </row>
    <row r="195" spans="1:13" s="43" customFormat="1" ht="39.75" customHeight="1">
      <c r="A195" s="59">
        <f t="shared" si="34"/>
        <v>185</v>
      </c>
      <c r="B195" s="60" t="s">
        <v>948</v>
      </c>
      <c r="C195" s="64" t="s">
        <v>1141</v>
      </c>
      <c r="D195" s="61" t="s">
        <v>953</v>
      </c>
      <c r="E195" s="46">
        <v>73.59</v>
      </c>
      <c r="F195" s="47">
        <f t="shared" si="38"/>
        <v>71.999999999999986</v>
      </c>
      <c r="G195" s="46">
        <f t="shared" ref="G195:G205" si="40">2281.29+3017.19</f>
        <v>5298.48</v>
      </c>
      <c r="H195" s="46"/>
      <c r="I195" s="46">
        <f t="shared" ref="I195:I205" si="41">250+338.71</f>
        <v>588.71</v>
      </c>
      <c r="J195" s="46">
        <f t="shared" ref="J195:J205" si="42">1150+1558.06</f>
        <v>2708.06</v>
      </c>
      <c r="K195" s="62">
        <f t="shared" si="39"/>
        <v>8595.25</v>
      </c>
      <c r="L195" s="63" t="s">
        <v>965</v>
      </c>
      <c r="M195" s="151"/>
    </row>
    <row r="196" spans="1:13" s="43" customFormat="1" ht="39.75" customHeight="1">
      <c r="A196" s="59">
        <f t="shared" si="34"/>
        <v>186</v>
      </c>
      <c r="B196" s="60" t="s">
        <v>948</v>
      </c>
      <c r="C196" s="64" t="s">
        <v>1142</v>
      </c>
      <c r="D196" s="61" t="s">
        <v>953</v>
      </c>
      <c r="E196" s="46">
        <v>73.59</v>
      </c>
      <c r="F196" s="47">
        <f t="shared" si="38"/>
        <v>71.999999999999986</v>
      </c>
      <c r="G196" s="46">
        <f t="shared" si="40"/>
        <v>5298.48</v>
      </c>
      <c r="H196" s="46"/>
      <c r="I196" s="46">
        <f t="shared" si="41"/>
        <v>588.71</v>
      </c>
      <c r="J196" s="46">
        <f t="shared" si="42"/>
        <v>2708.06</v>
      </c>
      <c r="K196" s="62">
        <f t="shared" si="39"/>
        <v>8595.25</v>
      </c>
      <c r="L196" s="63" t="s">
        <v>965</v>
      </c>
      <c r="M196" s="151"/>
    </row>
    <row r="197" spans="1:13" s="43" customFormat="1" ht="39.75" customHeight="1">
      <c r="A197" s="59">
        <f t="shared" si="34"/>
        <v>187</v>
      </c>
      <c r="B197" s="60" t="s">
        <v>948</v>
      </c>
      <c r="C197" s="64" t="s">
        <v>1143</v>
      </c>
      <c r="D197" s="61" t="s">
        <v>953</v>
      </c>
      <c r="E197" s="46">
        <v>73.59</v>
      </c>
      <c r="F197" s="47">
        <f t="shared" si="38"/>
        <v>71.999999999999986</v>
      </c>
      <c r="G197" s="46">
        <f t="shared" si="40"/>
        <v>5298.48</v>
      </c>
      <c r="H197" s="46"/>
      <c r="I197" s="46">
        <f t="shared" si="41"/>
        <v>588.71</v>
      </c>
      <c r="J197" s="46">
        <f t="shared" si="42"/>
        <v>2708.06</v>
      </c>
      <c r="K197" s="62">
        <f t="shared" si="39"/>
        <v>8595.25</v>
      </c>
      <c r="L197" s="63" t="s">
        <v>965</v>
      </c>
      <c r="M197" s="151"/>
    </row>
    <row r="198" spans="1:13" s="43" customFormat="1" ht="39.75" customHeight="1">
      <c r="A198" s="59">
        <f t="shared" si="34"/>
        <v>188</v>
      </c>
      <c r="B198" s="60" t="s">
        <v>948</v>
      </c>
      <c r="C198" s="64" t="s">
        <v>1144</v>
      </c>
      <c r="D198" s="61" t="s">
        <v>953</v>
      </c>
      <c r="E198" s="46">
        <v>73.59</v>
      </c>
      <c r="F198" s="47">
        <f t="shared" si="38"/>
        <v>71.999999999999986</v>
      </c>
      <c r="G198" s="46">
        <f t="shared" si="40"/>
        <v>5298.48</v>
      </c>
      <c r="H198" s="46"/>
      <c r="I198" s="46">
        <f t="shared" si="41"/>
        <v>588.71</v>
      </c>
      <c r="J198" s="46">
        <f t="shared" si="42"/>
        <v>2708.06</v>
      </c>
      <c r="K198" s="62">
        <f t="shared" si="39"/>
        <v>8595.25</v>
      </c>
      <c r="L198" s="63" t="s">
        <v>965</v>
      </c>
      <c r="M198" s="151"/>
    </row>
    <row r="199" spans="1:13" s="43" customFormat="1" ht="39.75" customHeight="1">
      <c r="A199" s="59">
        <f t="shared" si="34"/>
        <v>189</v>
      </c>
      <c r="B199" s="60" t="s">
        <v>948</v>
      </c>
      <c r="C199" s="64" t="s">
        <v>1145</v>
      </c>
      <c r="D199" s="61" t="s">
        <v>953</v>
      </c>
      <c r="E199" s="46">
        <v>73.59</v>
      </c>
      <c r="F199" s="47">
        <f t="shared" si="38"/>
        <v>71.999999999999986</v>
      </c>
      <c r="G199" s="46">
        <f t="shared" si="40"/>
        <v>5298.48</v>
      </c>
      <c r="H199" s="46"/>
      <c r="I199" s="46">
        <f t="shared" si="41"/>
        <v>588.71</v>
      </c>
      <c r="J199" s="46">
        <f t="shared" si="42"/>
        <v>2708.06</v>
      </c>
      <c r="K199" s="62">
        <f t="shared" si="39"/>
        <v>8595.25</v>
      </c>
      <c r="L199" s="63" t="s">
        <v>965</v>
      </c>
      <c r="M199" s="151"/>
    </row>
    <row r="200" spans="1:13" s="43" customFormat="1" ht="39.75" customHeight="1">
      <c r="A200" s="59">
        <f t="shared" si="34"/>
        <v>190</v>
      </c>
      <c r="B200" s="60" t="s">
        <v>948</v>
      </c>
      <c r="C200" s="64" t="s">
        <v>1146</v>
      </c>
      <c r="D200" s="61" t="s">
        <v>953</v>
      </c>
      <c r="E200" s="46">
        <v>73.59</v>
      </c>
      <c r="F200" s="47">
        <f t="shared" si="38"/>
        <v>71.999999999999986</v>
      </c>
      <c r="G200" s="46">
        <f t="shared" si="40"/>
        <v>5298.48</v>
      </c>
      <c r="H200" s="46"/>
      <c r="I200" s="46">
        <f t="shared" si="41"/>
        <v>588.71</v>
      </c>
      <c r="J200" s="46">
        <f t="shared" si="42"/>
        <v>2708.06</v>
      </c>
      <c r="K200" s="62">
        <f t="shared" si="39"/>
        <v>8595.25</v>
      </c>
      <c r="L200" s="63" t="s">
        <v>965</v>
      </c>
      <c r="M200" s="151"/>
    </row>
    <row r="201" spans="1:13" s="43" customFormat="1" ht="39.75" customHeight="1">
      <c r="A201" s="59">
        <f t="shared" si="34"/>
        <v>191</v>
      </c>
      <c r="B201" s="60" t="s">
        <v>948</v>
      </c>
      <c r="C201" s="64" t="s">
        <v>1147</v>
      </c>
      <c r="D201" s="61" t="s">
        <v>953</v>
      </c>
      <c r="E201" s="46">
        <v>73.59</v>
      </c>
      <c r="F201" s="47">
        <f t="shared" si="38"/>
        <v>71.999999999999986</v>
      </c>
      <c r="G201" s="46">
        <f t="shared" si="40"/>
        <v>5298.48</v>
      </c>
      <c r="H201" s="46"/>
      <c r="I201" s="46">
        <f t="shared" si="41"/>
        <v>588.71</v>
      </c>
      <c r="J201" s="46">
        <f t="shared" si="42"/>
        <v>2708.06</v>
      </c>
      <c r="K201" s="62">
        <f t="shared" si="39"/>
        <v>8595.25</v>
      </c>
      <c r="L201" s="63" t="s">
        <v>965</v>
      </c>
      <c r="M201" s="151"/>
    </row>
    <row r="202" spans="1:13" s="43" customFormat="1" ht="39.75" customHeight="1">
      <c r="A202" s="59">
        <f t="shared" si="34"/>
        <v>192</v>
      </c>
      <c r="B202" s="60" t="s">
        <v>948</v>
      </c>
      <c r="C202" s="64" t="s">
        <v>1148</v>
      </c>
      <c r="D202" s="61" t="s">
        <v>953</v>
      </c>
      <c r="E202" s="46">
        <v>73.59</v>
      </c>
      <c r="F202" s="47">
        <f t="shared" si="38"/>
        <v>71.999999999999986</v>
      </c>
      <c r="G202" s="46">
        <f t="shared" si="40"/>
        <v>5298.48</v>
      </c>
      <c r="H202" s="46"/>
      <c r="I202" s="46">
        <f t="shared" si="41"/>
        <v>588.71</v>
      </c>
      <c r="J202" s="46">
        <f t="shared" si="42"/>
        <v>2708.06</v>
      </c>
      <c r="K202" s="62">
        <f t="shared" si="39"/>
        <v>8595.25</v>
      </c>
      <c r="L202" s="63" t="s">
        <v>965</v>
      </c>
      <c r="M202" s="151"/>
    </row>
    <row r="203" spans="1:13" s="43" customFormat="1" ht="39.75" customHeight="1">
      <c r="A203" s="59">
        <f t="shared" si="34"/>
        <v>193</v>
      </c>
      <c r="B203" s="60" t="s">
        <v>948</v>
      </c>
      <c r="C203" s="64" t="s">
        <v>1149</v>
      </c>
      <c r="D203" s="61" t="s">
        <v>953</v>
      </c>
      <c r="E203" s="46">
        <v>73.59</v>
      </c>
      <c r="F203" s="47">
        <f t="shared" si="38"/>
        <v>71.999999999999986</v>
      </c>
      <c r="G203" s="46">
        <f t="shared" si="40"/>
        <v>5298.48</v>
      </c>
      <c r="H203" s="46"/>
      <c r="I203" s="46">
        <f t="shared" si="41"/>
        <v>588.71</v>
      </c>
      <c r="J203" s="46">
        <f t="shared" si="42"/>
        <v>2708.06</v>
      </c>
      <c r="K203" s="62">
        <f t="shared" si="39"/>
        <v>8595.25</v>
      </c>
      <c r="L203" s="63" t="s">
        <v>965</v>
      </c>
      <c r="M203" s="151"/>
    </row>
    <row r="204" spans="1:13" s="43" customFormat="1" ht="39.75" customHeight="1">
      <c r="A204" s="59">
        <f t="shared" si="34"/>
        <v>194</v>
      </c>
      <c r="B204" s="60" t="s">
        <v>948</v>
      </c>
      <c r="C204" s="64" t="s">
        <v>1150</v>
      </c>
      <c r="D204" s="61" t="s">
        <v>953</v>
      </c>
      <c r="E204" s="46">
        <v>73.59</v>
      </c>
      <c r="F204" s="47">
        <f t="shared" si="38"/>
        <v>71.999999999999986</v>
      </c>
      <c r="G204" s="46">
        <f t="shared" si="40"/>
        <v>5298.48</v>
      </c>
      <c r="H204" s="46"/>
      <c r="I204" s="46">
        <f t="shared" si="41"/>
        <v>588.71</v>
      </c>
      <c r="J204" s="46">
        <f t="shared" si="42"/>
        <v>2708.06</v>
      </c>
      <c r="K204" s="62">
        <f t="shared" si="39"/>
        <v>8595.25</v>
      </c>
      <c r="L204" s="63" t="s">
        <v>965</v>
      </c>
      <c r="M204" s="151"/>
    </row>
    <row r="205" spans="1:13" s="43" customFormat="1" ht="39.75" customHeight="1">
      <c r="A205" s="59">
        <f t="shared" ref="A205:A268" si="43">A204+1</f>
        <v>195</v>
      </c>
      <c r="B205" s="60" t="s">
        <v>948</v>
      </c>
      <c r="C205" s="64" t="s">
        <v>1151</v>
      </c>
      <c r="D205" s="61" t="s">
        <v>953</v>
      </c>
      <c r="E205" s="46">
        <v>73.59</v>
      </c>
      <c r="F205" s="47">
        <f t="shared" si="38"/>
        <v>71.999999999999986</v>
      </c>
      <c r="G205" s="46">
        <f t="shared" si="40"/>
        <v>5298.48</v>
      </c>
      <c r="H205" s="46"/>
      <c r="I205" s="46">
        <f t="shared" si="41"/>
        <v>588.71</v>
      </c>
      <c r="J205" s="46">
        <f t="shared" si="42"/>
        <v>2708.06</v>
      </c>
      <c r="K205" s="62">
        <f t="shared" si="39"/>
        <v>8595.25</v>
      </c>
      <c r="L205" s="63" t="s">
        <v>965</v>
      </c>
      <c r="M205" s="151"/>
    </row>
    <row r="206" spans="1:13" s="43" customFormat="1" ht="39.75" customHeight="1">
      <c r="A206" s="59">
        <f t="shared" si="43"/>
        <v>196</v>
      </c>
      <c r="B206" s="60" t="s">
        <v>948</v>
      </c>
      <c r="C206" s="64" t="s">
        <v>1152</v>
      </c>
      <c r="D206" s="61" t="s">
        <v>950</v>
      </c>
      <c r="E206" s="46">
        <v>71.400000000000006</v>
      </c>
      <c r="F206" s="47">
        <f t="shared" si="38"/>
        <v>31</v>
      </c>
      <c r="G206" s="46">
        <v>2213.4</v>
      </c>
      <c r="H206" s="46"/>
      <c r="I206" s="46">
        <v>250</v>
      </c>
      <c r="J206" s="46">
        <v>1380</v>
      </c>
      <c r="K206" s="62">
        <f t="shared" si="39"/>
        <v>3843.4</v>
      </c>
      <c r="L206" s="63"/>
      <c r="M206" s="151"/>
    </row>
    <row r="207" spans="1:13" s="43" customFormat="1" ht="39.75" customHeight="1">
      <c r="A207" s="59">
        <f t="shared" si="43"/>
        <v>197</v>
      </c>
      <c r="B207" s="60" t="s">
        <v>948</v>
      </c>
      <c r="C207" s="64" t="s">
        <v>1153</v>
      </c>
      <c r="D207" s="61" t="s">
        <v>950</v>
      </c>
      <c r="E207" s="46">
        <v>71.400000000000006</v>
      </c>
      <c r="F207" s="47">
        <f t="shared" si="38"/>
        <v>31</v>
      </c>
      <c r="G207" s="46">
        <v>2213.4</v>
      </c>
      <c r="H207" s="46"/>
      <c r="I207" s="46">
        <v>250</v>
      </c>
      <c r="J207" s="46">
        <v>1380</v>
      </c>
      <c r="K207" s="62">
        <f t="shared" si="39"/>
        <v>3843.4</v>
      </c>
      <c r="L207" s="63"/>
      <c r="M207" s="151"/>
    </row>
    <row r="208" spans="1:13" s="43" customFormat="1" ht="39.75" customHeight="1">
      <c r="A208" s="59">
        <f t="shared" si="43"/>
        <v>198</v>
      </c>
      <c r="B208" s="60" t="s">
        <v>948</v>
      </c>
      <c r="C208" s="64" t="s">
        <v>1154</v>
      </c>
      <c r="D208" s="61" t="s">
        <v>950</v>
      </c>
      <c r="E208" s="46">
        <v>71.400000000000006</v>
      </c>
      <c r="F208" s="47">
        <f t="shared" si="38"/>
        <v>31</v>
      </c>
      <c r="G208" s="46">
        <v>2213.4</v>
      </c>
      <c r="H208" s="46">
        <v>35</v>
      </c>
      <c r="I208" s="46">
        <v>250</v>
      </c>
      <c r="J208" s="46">
        <v>1380</v>
      </c>
      <c r="K208" s="62">
        <f t="shared" si="39"/>
        <v>3878.4</v>
      </c>
      <c r="L208" s="63"/>
      <c r="M208" s="151"/>
    </row>
    <row r="209" spans="1:13" s="43" customFormat="1" ht="39.75" customHeight="1">
      <c r="A209" s="59">
        <f t="shared" si="43"/>
        <v>199</v>
      </c>
      <c r="B209" s="60" t="s">
        <v>948</v>
      </c>
      <c r="C209" s="64" t="s">
        <v>1155</v>
      </c>
      <c r="D209" s="61" t="s">
        <v>950</v>
      </c>
      <c r="E209" s="46">
        <v>71.400000000000006</v>
      </c>
      <c r="F209" s="47">
        <f t="shared" si="38"/>
        <v>31</v>
      </c>
      <c r="G209" s="46">
        <v>2213.4</v>
      </c>
      <c r="H209" s="46"/>
      <c r="I209" s="46">
        <v>250</v>
      </c>
      <c r="J209" s="46">
        <v>1380</v>
      </c>
      <c r="K209" s="62">
        <f t="shared" si="39"/>
        <v>3843.4</v>
      </c>
      <c r="L209" s="63"/>
      <c r="M209" s="151"/>
    </row>
    <row r="210" spans="1:13" s="43" customFormat="1" ht="39.75" customHeight="1">
      <c r="A210" s="59">
        <f t="shared" si="43"/>
        <v>200</v>
      </c>
      <c r="B210" s="60" t="s">
        <v>948</v>
      </c>
      <c r="C210" s="64" t="s">
        <v>1156</v>
      </c>
      <c r="D210" s="61" t="s">
        <v>950</v>
      </c>
      <c r="E210" s="46">
        <v>71.400000000000006</v>
      </c>
      <c r="F210" s="47">
        <f t="shared" si="38"/>
        <v>31</v>
      </c>
      <c r="G210" s="46">
        <v>2213.4</v>
      </c>
      <c r="H210" s="46"/>
      <c r="I210" s="46">
        <v>250</v>
      </c>
      <c r="J210" s="46">
        <v>1380</v>
      </c>
      <c r="K210" s="62">
        <f t="shared" si="39"/>
        <v>3843.4</v>
      </c>
      <c r="L210" s="63"/>
      <c r="M210" s="151"/>
    </row>
    <row r="211" spans="1:13" s="43" customFormat="1" ht="39.75" customHeight="1">
      <c r="A211" s="59">
        <f t="shared" si="43"/>
        <v>201</v>
      </c>
      <c r="B211" s="60" t="s">
        <v>948</v>
      </c>
      <c r="C211" s="64" t="s">
        <v>1157</v>
      </c>
      <c r="D211" s="61" t="s">
        <v>950</v>
      </c>
      <c r="E211" s="46">
        <v>71.400000000000006</v>
      </c>
      <c r="F211" s="47">
        <f t="shared" si="38"/>
        <v>31</v>
      </c>
      <c r="G211" s="46">
        <v>2213.4</v>
      </c>
      <c r="H211" s="46"/>
      <c r="I211" s="46">
        <v>250</v>
      </c>
      <c r="J211" s="46">
        <v>1380</v>
      </c>
      <c r="K211" s="62">
        <f t="shared" si="39"/>
        <v>3843.4</v>
      </c>
      <c r="L211" s="63"/>
      <c r="M211" s="151"/>
    </row>
    <row r="212" spans="1:13" s="43" customFormat="1" ht="39.75" customHeight="1">
      <c r="A212" s="59">
        <f t="shared" si="43"/>
        <v>202</v>
      </c>
      <c r="B212" s="60" t="s">
        <v>948</v>
      </c>
      <c r="C212" s="64" t="s">
        <v>1158</v>
      </c>
      <c r="D212" s="61" t="s">
        <v>953</v>
      </c>
      <c r="E212" s="46">
        <v>73.59</v>
      </c>
      <c r="F212" s="47">
        <f t="shared" si="38"/>
        <v>30.999999999999996</v>
      </c>
      <c r="G212" s="46">
        <v>2281.29</v>
      </c>
      <c r="H212" s="46"/>
      <c r="I212" s="46">
        <v>250</v>
      </c>
      <c r="J212" s="46">
        <v>1150</v>
      </c>
      <c r="K212" s="62">
        <f t="shared" si="39"/>
        <v>3681.29</v>
      </c>
      <c r="L212" s="63"/>
      <c r="M212" s="151"/>
    </row>
    <row r="213" spans="1:13" s="43" customFormat="1" ht="39.75" customHeight="1">
      <c r="A213" s="59">
        <f t="shared" si="43"/>
        <v>203</v>
      </c>
      <c r="B213" s="60" t="s">
        <v>948</v>
      </c>
      <c r="C213" s="64" t="s">
        <v>1159</v>
      </c>
      <c r="D213" s="61" t="s">
        <v>953</v>
      </c>
      <c r="E213" s="46">
        <v>73.59</v>
      </c>
      <c r="F213" s="47">
        <f t="shared" si="38"/>
        <v>30.999999999999996</v>
      </c>
      <c r="G213" s="46">
        <v>2281.29</v>
      </c>
      <c r="H213" s="46"/>
      <c r="I213" s="46">
        <v>250</v>
      </c>
      <c r="J213" s="46">
        <v>1150</v>
      </c>
      <c r="K213" s="62">
        <f t="shared" si="39"/>
        <v>3681.29</v>
      </c>
      <c r="L213" s="63"/>
      <c r="M213" s="151"/>
    </row>
    <row r="214" spans="1:13" s="43" customFormat="1" ht="39.75" customHeight="1">
      <c r="A214" s="59">
        <f t="shared" si="43"/>
        <v>204</v>
      </c>
      <c r="B214" s="60" t="s">
        <v>948</v>
      </c>
      <c r="C214" s="64" t="s">
        <v>1160</v>
      </c>
      <c r="D214" s="61" t="s">
        <v>953</v>
      </c>
      <c r="E214" s="46">
        <v>73.59</v>
      </c>
      <c r="F214" s="47">
        <f t="shared" si="38"/>
        <v>30.999999999999996</v>
      </c>
      <c r="G214" s="46">
        <v>2281.29</v>
      </c>
      <c r="H214" s="46"/>
      <c r="I214" s="46">
        <v>250</v>
      </c>
      <c r="J214" s="46">
        <v>1150</v>
      </c>
      <c r="K214" s="62">
        <f t="shared" si="39"/>
        <v>3681.29</v>
      </c>
      <c r="L214" s="63"/>
      <c r="M214" s="151"/>
    </row>
    <row r="215" spans="1:13" s="43" customFormat="1" ht="39.75" customHeight="1">
      <c r="A215" s="59">
        <f t="shared" si="43"/>
        <v>205</v>
      </c>
      <c r="B215" s="60" t="s">
        <v>948</v>
      </c>
      <c r="C215" s="64" t="s">
        <v>1161</v>
      </c>
      <c r="D215" s="61" t="s">
        <v>1162</v>
      </c>
      <c r="E215" s="46">
        <v>76.5</v>
      </c>
      <c r="F215" s="47">
        <f t="shared" si="38"/>
        <v>31.036470588235293</v>
      </c>
      <c r="G215" s="46">
        <v>2374.29</v>
      </c>
      <c r="H215" s="46">
        <v>35</v>
      </c>
      <c r="I215" s="46">
        <v>250</v>
      </c>
      <c r="J215" s="46">
        <v>1150</v>
      </c>
      <c r="K215" s="62">
        <f t="shared" si="39"/>
        <v>3809.29</v>
      </c>
      <c r="L215" s="63"/>
      <c r="M215" s="151"/>
    </row>
    <row r="216" spans="1:13" s="43" customFormat="1" ht="39.75" customHeight="1">
      <c r="A216" s="59">
        <f t="shared" si="43"/>
        <v>206</v>
      </c>
      <c r="B216" s="60" t="s">
        <v>948</v>
      </c>
      <c r="C216" s="64" t="s">
        <v>1163</v>
      </c>
      <c r="D216" s="61" t="s">
        <v>950</v>
      </c>
      <c r="E216" s="46">
        <v>71.400000000000006</v>
      </c>
      <c r="F216" s="47">
        <f t="shared" si="38"/>
        <v>31</v>
      </c>
      <c r="G216" s="46">
        <v>2213.4</v>
      </c>
      <c r="H216" s="46"/>
      <c r="I216" s="46">
        <v>250</v>
      </c>
      <c r="J216" s="46">
        <v>1380</v>
      </c>
      <c r="K216" s="62">
        <f t="shared" si="39"/>
        <v>3843.4</v>
      </c>
      <c r="L216" s="63"/>
      <c r="M216" s="151"/>
    </row>
    <row r="217" spans="1:13" s="43" customFormat="1" ht="39.75" customHeight="1">
      <c r="A217" s="59">
        <f t="shared" si="43"/>
        <v>207</v>
      </c>
      <c r="B217" s="60" t="s">
        <v>948</v>
      </c>
      <c r="C217" s="64" t="s">
        <v>1164</v>
      </c>
      <c r="D217" s="61" t="s">
        <v>950</v>
      </c>
      <c r="E217" s="46">
        <v>71.400000000000006</v>
      </c>
      <c r="F217" s="47">
        <f t="shared" si="38"/>
        <v>31</v>
      </c>
      <c r="G217" s="46">
        <v>2213.4</v>
      </c>
      <c r="H217" s="46"/>
      <c r="I217" s="46">
        <v>250</v>
      </c>
      <c r="J217" s="46">
        <v>1380</v>
      </c>
      <c r="K217" s="62">
        <f t="shared" si="39"/>
        <v>3843.4</v>
      </c>
      <c r="L217" s="63"/>
      <c r="M217" s="151"/>
    </row>
    <row r="218" spans="1:13" s="43" customFormat="1" ht="39.75" customHeight="1">
      <c r="A218" s="59">
        <f t="shared" si="43"/>
        <v>208</v>
      </c>
      <c r="B218" s="60" t="s">
        <v>948</v>
      </c>
      <c r="C218" s="64" t="s">
        <v>1165</v>
      </c>
      <c r="D218" s="61" t="s">
        <v>950</v>
      </c>
      <c r="E218" s="46">
        <v>71.400000000000006</v>
      </c>
      <c r="F218" s="47">
        <f t="shared" si="38"/>
        <v>31</v>
      </c>
      <c r="G218" s="46">
        <v>2213.4</v>
      </c>
      <c r="H218" s="46"/>
      <c r="I218" s="46">
        <v>250</v>
      </c>
      <c r="J218" s="46">
        <v>1380</v>
      </c>
      <c r="K218" s="62">
        <f t="shared" si="39"/>
        <v>3843.4</v>
      </c>
      <c r="L218" s="63"/>
      <c r="M218" s="151"/>
    </row>
    <row r="219" spans="1:13" s="43" customFormat="1" ht="39.75" customHeight="1">
      <c r="A219" s="59">
        <f t="shared" si="43"/>
        <v>209</v>
      </c>
      <c r="B219" s="60" t="s">
        <v>948</v>
      </c>
      <c r="C219" s="64" t="s">
        <v>1166</v>
      </c>
      <c r="D219" s="61" t="s">
        <v>950</v>
      </c>
      <c r="E219" s="46">
        <v>71.400000000000006</v>
      </c>
      <c r="F219" s="47">
        <f t="shared" si="38"/>
        <v>31</v>
      </c>
      <c r="G219" s="46">
        <v>2213.4</v>
      </c>
      <c r="H219" s="46"/>
      <c r="I219" s="46">
        <v>250</v>
      </c>
      <c r="J219" s="46">
        <v>1380</v>
      </c>
      <c r="K219" s="62">
        <f t="shared" si="39"/>
        <v>3843.4</v>
      </c>
      <c r="L219" s="63"/>
      <c r="M219" s="151"/>
    </row>
    <row r="220" spans="1:13" s="43" customFormat="1" ht="39.75" customHeight="1">
      <c r="A220" s="59">
        <f t="shared" si="43"/>
        <v>210</v>
      </c>
      <c r="B220" s="60" t="s">
        <v>948</v>
      </c>
      <c r="C220" s="64" t="s">
        <v>1167</v>
      </c>
      <c r="D220" s="61" t="s">
        <v>950</v>
      </c>
      <c r="E220" s="46">
        <v>71.400000000000006</v>
      </c>
      <c r="F220" s="47">
        <f t="shared" si="38"/>
        <v>31</v>
      </c>
      <c r="G220" s="46">
        <v>2213.4</v>
      </c>
      <c r="H220" s="46"/>
      <c r="I220" s="46">
        <v>250</v>
      </c>
      <c r="J220" s="46">
        <v>1380</v>
      </c>
      <c r="K220" s="62">
        <f t="shared" si="39"/>
        <v>3843.4</v>
      </c>
      <c r="L220" s="63"/>
      <c r="M220" s="151"/>
    </row>
    <row r="221" spans="1:13" s="43" customFormat="1" ht="39.75" customHeight="1">
      <c r="A221" s="59">
        <f t="shared" si="43"/>
        <v>211</v>
      </c>
      <c r="B221" s="60" t="s">
        <v>948</v>
      </c>
      <c r="C221" s="64" t="s">
        <v>1168</v>
      </c>
      <c r="D221" s="61" t="s">
        <v>953</v>
      </c>
      <c r="E221" s="46">
        <v>73.59</v>
      </c>
      <c r="F221" s="47">
        <f t="shared" si="38"/>
        <v>30.999999999999996</v>
      </c>
      <c r="G221" s="46">
        <v>2281.29</v>
      </c>
      <c r="H221" s="46"/>
      <c r="I221" s="46">
        <v>250</v>
      </c>
      <c r="J221" s="46">
        <v>1150</v>
      </c>
      <c r="K221" s="62">
        <f t="shared" si="39"/>
        <v>3681.29</v>
      </c>
      <c r="L221" s="63"/>
      <c r="M221" s="151"/>
    </row>
    <row r="222" spans="1:13" s="43" customFormat="1" ht="39.75" customHeight="1">
      <c r="A222" s="59">
        <f t="shared" si="43"/>
        <v>212</v>
      </c>
      <c r="B222" s="60" t="s">
        <v>948</v>
      </c>
      <c r="C222" s="64" t="s">
        <v>1169</v>
      </c>
      <c r="D222" s="61" t="s">
        <v>953</v>
      </c>
      <c r="E222" s="46">
        <v>73.59</v>
      </c>
      <c r="F222" s="47">
        <f t="shared" si="38"/>
        <v>30.999999999999996</v>
      </c>
      <c r="G222" s="46">
        <v>2281.29</v>
      </c>
      <c r="H222" s="46"/>
      <c r="I222" s="46">
        <v>250</v>
      </c>
      <c r="J222" s="46">
        <v>1150</v>
      </c>
      <c r="K222" s="62">
        <f t="shared" si="39"/>
        <v>3681.29</v>
      </c>
      <c r="L222" s="63"/>
      <c r="M222" s="151"/>
    </row>
    <row r="223" spans="1:13" s="43" customFormat="1" ht="39.75" customHeight="1">
      <c r="A223" s="59">
        <f t="shared" si="43"/>
        <v>213</v>
      </c>
      <c r="B223" s="60" t="s">
        <v>948</v>
      </c>
      <c r="C223" s="64" t="s">
        <v>1170</v>
      </c>
      <c r="D223" s="61" t="s">
        <v>953</v>
      </c>
      <c r="E223" s="46">
        <v>73.59</v>
      </c>
      <c r="F223" s="47">
        <f t="shared" si="38"/>
        <v>30.999999999999996</v>
      </c>
      <c r="G223" s="46">
        <v>2281.29</v>
      </c>
      <c r="H223" s="46"/>
      <c r="I223" s="46">
        <v>250</v>
      </c>
      <c r="J223" s="46">
        <v>1150</v>
      </c>
      <c r="K223" s="62">
        <f t="shared" si="39"/>
        <v>3681.29</v>
      </c>
      <c r="L223" s="63"/>
      <c r="M223" s="151"/>
    </row>
    <row r="224" spans="1:13" s="43" customFormat="1" ht="39.75" customHeight="1">
      <c r="A224" s="59">
        <f t="shared" si="43"/>
        <v>214</v>
      </c>
      <c r="B224" s="60" t="s">
        <v>948</v>
      </c>
      <c r="C224" s="64" t="s">
        <v>1171</v>
      </c>
      <c r="D224" s="61" t="s">
        <v>953</v>
      </c>
      <c r="E224" s="46">
        <v>73.59</v>
      </c>
      <c r="F224" s="47">
        <f t="shared" si="38"/>
        <v>30.999999999999996</v>
      </c>
      <c r="G224" s="46">
        <v>2281.29</v>
      </c>
      <c r="H224" s="46"/>
      <c r="I224" s="46">
        <v>250</v>
      </c>
      <c r="J224" s="46">
        <v>1150</v>
      </c>
      <c r="K224" s="62">
        <f t="shared" si="39"/>
        <v>3681.29</v>
      </c>
      <c r="L224" s="63"/>
      <c r="M224" s="151"/>
    </row>
    <row r="225" spans="1:13" s="43" customFormat="1" ht="39.75" customHeight="1">
      <c r="A225" s="59">
        <f t="shared" si="43"/>
        <v>215</v>
      </c>
      <c r="B225" s="60" t="s">
        <v>948</v>
      </c>
      <c r="C225" s="64" t="s">
        <v>1172</v>
      </c>
      <c r="D225" s="61" t="s">
        <v>953</v>
      </c>
      <c r="E225" s="46">
        <v>73.59</v>
      </c>
      <c r="F225" s="47">
        <f t="shared" si="38"/>
        <v>30.999999999999996</v>
      </c>
      <c r="G225" s="46">
        <v>2281.29</v>
      </c>
      <c r="H225" s="46"/>
      <c r="I225" s="46">
        <v>250</v>
      </c>
      <c r="J225" s="46">
        <v>1150</v>
      </c>
      <c r="K225" s="62">
        <f t="shared" si="39"/>
        <v>3681.29</v>
      </c>
      <c r="L225" s="63"/>
      <c r="M225" s="151"/>
    </row>
    <row r="226" spans="1:13" s="43" customFormat="1" ht="39.75" customHeight="1">
      <c r="A226" s="59">
        <f t="shared" si="43"/>
        <v>216</v>
      </c>
      <c r="B226" s="60" t="s">
        <v>948</v>
      </c>
      <c r="C226" s="64" t="s">
        <v>1173</v>
      </c>
      <c r="D226" s="61" t="s">
        <v>953</v>
      </c>
      <c r="E226" s="46">
        <v>73.59</v>
      </c>
      <c r="F226" s="47">
        <f t="shared" si="38"/>
        <v>30.999999999999996</v>
      </c>
      <c r="G226" s="46">
        <v>2281.29</v>
      </c>
      <c r="H226" s="46"/>
      <c r="I226" s="46">
        <v>250</v>
      </c>
      <c r="J226" s="46">
        <v>1150</v>
      </c>
      <c r="K226" s="62">
        <f t="shared" si="39"/>
        <v>3681.29</v>
      </c>
      <c r="L226" s="63"/>
      <c r="M226" s="151"/>
    </row>
    <row r="227" spans="1:13" s="43" customFormat="1" ht="39.75" customHeight="1">
      <c r="A227" s="59">
        <f t="shared" si="43"/>
        <v>217</v>
      </c>
      <c r="B227" s="60" t="s">
        <v>948</v>
      </c>
      <c r="C227" s="64" t="s">
        <v>1174</v>
      </c>
      <c r="D227" s="61" t="s">
        <v>953</v>
      </c>
      <c r="E227" s="46">
        <v>73.59</v>
      </c>
      <c r="F227" s="47">
        <f t="shared" si="38"/>
        <v>30.999999999999996</v>
      </c>
      <c r="G227" s="46">
        <v>2281.29</v>
      </c>
      <c r="H227" s="46"/>
      <c r="I227" s="46">
        <v>250</v>
      </c>
      <c r="J227" s="46">
        <v>1150</v>
      </c>
      <c r="K227" s="62">
        <f t="shared" si="39"/>
        <v>3681.29</v>
      </c>
      <c r="L227" s="63"/>
      <c r="M227" s="151"/>
    </row>
    <row r="228" spans="1:13" s="43" customFormat="1" ht="39.75" customHeight="1">
      <c r="A228" s="59">
        <f t="shared" si="43"/>
        <v>218</v>
      </c>
      <c r="B228" s="60" t="s">
        <v>948</v>
      </c>
      <c r="C228" s="64" t="s">
        <v>1175</v>
      </c>
      <c r="D228" s="61" t="s">
        <v>953</v>
      </c>
      <c r="E228" s="46">
        <v>73.59</v>
      </c>
      <c r="F228" s="47">
        <f t="shared" si="38"/>
        <v>30.999999999999996</v>
      </c>
      <c r="G228" s="46">
        <v>2281.29</v>
      </c>
      <c r="H228" s="46"/>
      <c r="I228" s="46">
        <v>250</v>
      </c>
      <c r="J228" s="46">
        <v>1150</v>
      </c>
      <c r="K228" s="62">
        <f t="shared" si="39"/>
        <v>3681.29</v>
      </c>
      <c r="L228" s="63"/>
      <c r="M228" s="151"/>
    </row>
    <row r="229" spans="1:13" s="43" customFormat="1" ht="39.75" customHeight="1">
      <c r="A229" s="59">
        <f t="shared" si="43"/>
        <v>219</v>
      </c>
      <c r="B229" s="60" t="s">
        <v>948</v>
      </c>
      <c r="C229" s="64" t="s">
        <v>1176</v>
      </c>
      <c r="D229" s="61" t="s">
        <v>953</v>
      </c>
      <c r="E229" s="46">
        <v>73.59</v>
      </c>
      <c r="F229" s="47">
        <f t="shared" si="38"/>
        <v>77</v>
      </c>
      <c r="G229" s="46">
        <f>2281.29+3385.14</f>
        <v>5666.43</v>
      </c>
      <c r="H229" s="46"/>
      <c r="I229" s="46">
        <f>250+370.97</f>
        <v>620.97</v>
      </c>
      <c r="J229" s="46">
        <f>1150+1706.45</f>
        <v>2856.45</v>
      </c>
      <c r="K229" s="62">
        <f t="shared" si="39"/>
        <v>9143.85</v>
      </c>
      <c r="L229" s="63" t="s">
        <v>1177</v>
      </c>
      <c r="M229" s="151"/>
    </row>
    <row r="230" spans="1:13" s="43" customFormat="1" ht="39.75" customHeight="1">
      <c r="A230" s="59">
        <f t="shared" si="43"/>
        <v>220</v>
      </c>
      <c r="B230" s="60" t="s">
        <v>948</v>
      </c>
      <c r="C230" s="64" t="s">
        <v>1178</v>
      </c>
      <c r="D230" s="61" t="s">
        <v>953</v>
      </c>
      <c r="E230" s="46">
        <v>73.59</v>
      </c>
      <c r="F230" s="47">
        <f t="shared" si="38"/>
        <v>77</v>
      </c>
      <c r="G230" s="46">
        <f>2281.29+3385.14</f>
        <v>5666.43</v>
      </c>
      <c r="H230" s="46"/>
      <c r="I230" s="46">
        <f>250+370.97</f>
        <v>620.97</v>
      </c>
      <c r="J230" s="46">
        <f>1150+1706.45</f>
        <v>2856.45</v>
      </c>
      <c r="K230" s="62">
        <f t="shared" si="39"/>
        <v>9143.85</v>
      </c>
      <c r="L230" s="63" t="s">
        <v>1177</v>
      </c>
      <c r="M230" s="151"/>
    </row>
    <row r="231" spans="1:13" s="43" customFormat="1" ht="39.75" customHeight="1">
      <c r="A231" s="59">
        <f t="shared" si="43"/>
        <v>221</v>
      </c>
      <c r="B231" s="60" t="s">
        <v>948</v>
      </c>
      <c r="C231" s="64" t="s">
        <v>1179</v>
      </c>
      <c r="D231" s="61" t="s">
        <v>953</v>
      </c>
      <c r="E231" s="46">
        <v>73.59</v>
      </c>
      <c r="F231" s="47">
        <f t="shared" si="38"/>
        <v>77</v>
      </c>
      <c r="G231" s="46">
        <f>2281.29+3385.14</f>
        <v>5666.43</v>
      </c>
      <c r="H231" s="46"/>
      <c r="I231" s="46">
        <f>250+370.97</f>
        <v>620.97</v>
      </c>
      <c r="J231" s="46">
        <f>1150+1706.45</f>
        <v>2856.45</v>
      </c>
      <c r="K231" s="62">
        <f t="shared" si="39"/>
        <v>9143.85</v>
      </c>
      <c r="L231" s="63" t="s">
        <v>1177</v>
      </c>
      <c r="M231" s="151"/>
    </row>
    <row r="232" spans="1:13" s="43" customFormat="1" ht="39.75" customHeight="1">
      <c r="A232" s="59">
        <f t="shared" si="43"/>
        <v>222</v>
      </c>
      <c r="B232" s="60" t="s">
        <v>948</v>
      </c>
      <c r="C232" s="64" t="s">
        <v>1180</v>
      </c>
      <c r="D232" s="61" t="s">
        <v>953</v>
      </c>
      <c r="E232" s="46">
        <v>73.59</v>
      </c>
      <c r="F232" s="47">
        <f t="shared" si="38"/>
        <v>30.999999999999996</v>
      </c>
      <c r="G232" s="46">
        <v>2281.29</v>
      </c>
      <c r="H232" s="46"/>
      <c r="I232" s="46">
        <v>250</v>
      </c>
      <c r="J232" s="46">
        <v>1150</v>
      </c>
      <c r="K232" s="62">
        <f t="shared" si="39"/>
        <v>3681.29</v>
      </c>
      <c r="L232" s="63"/>
      <c r="M232" s="151"/>
    </row>
    <row r="233" spans="1:13" s="43" customFormat="1" ht="39.75" customHeight="1">
      <c r="A233" s="59">
        <f t="shared" si="43"/>
        <v>223</v>
      </c>
      <c r="B233" s="60" t="s">
        <v>948</v>
      </c>
      <c r="C233" s="64" t="s">
        <v>1181</v>
      </c>
      <c r="D233" s="61" t="s">
        <v>953</v>
      </c>
      <c r="E233" s="46">
        <v>73.59</v>
      </c>
      <c r="F233" s="47">
        <f t="shared" si="38"/>
        <v>100</v>
      </c>
      <c r="G233" s="46">
        <f>2281.29+5077.71</f>
        <v>7359</v>
      </c>
      <c r="H233" s="46"/>
      <c r="I233" s="46">
        <v>250</v>
      </c>
      <c r="J233" s="46">
        <v>1150</v>
      </c>
      <c r="K233" s="62">
        <f t="shared" si="39"/>
        <v>8759</v>
      </c>
      <c r="L233" s="63" t="s">
        <v>1048</v>
      </c>
      <c r="M233" s="151"/>
    </row>
    <row r="234" spans="1:13" s="43" customFormat="1" ht="39.75" customHeight="1">
      <c r="A234" s="59">
        <f t="shared" si="43"/>
        <v>224</v>
      </c>
      <c r="B234" s="60" t="s">
        <v>948</v>
      </c>
      <c r="C234" s="64" t="s">
        <v>1182</v>
      </c>
      <c r="D234" s="61" t="s">
        <v>953</v>
      </c>
      <c r="E234" s="46">
        <v>73.59</v>
      </c>
      <c r="F234" s="47">
        <f t="shared" si="38"/>
        <v>100</v>
      </c>
      <c r="G234" s="46">
        <f>2281.29+5077.71</f>
        <v>7359</v>
      </c>
      <c r="H234" s="46"/>
      <c r="I234" s="46">
        <v>250</v>
      </c>
      <c r="J234" s="46">
        <v>1150</v>
      </c>
      <c r="K234" s="62">
        <f t="shared" si="39"/>
        <v>8759</v>
      </c>
      <c r="L234" s="63" t="s">
        <v>1048</v>
      </c>
      <c r="M234" s="151"/>
    </row>
    <row r="235" spans="1:13" s="43" customFormat="1" ht="39.75" customHeight="1">
      <c r="A235" s="59">
        <f t="shared" si="43"/>
        <v>225</v>
      </c>
      <c r="B235" s="60" t="s">
        <v>948</v>
      </c>
      <c r="C235" s="64" t="s">
        <v>1183</v>
      </c>
      <c r="D235" s="61" t="s">
        <v>953</v>
      </c>
      <c r="E235" s="46">
        <v>73.59</v>
      </c>
      <c r="F235" s="47">
        <f t="shared" si="38"/>
        <v>100</v>
      </c>
      <c r="G235" s="46">
        <f>2281.29+5077.71</f>
        <v>7359</v>
      </c>
      <c r="H235" s="46"/>
      <c r="I235" s="46">
        <v>250</v>
      </c>
      <c r="J235" s="46">
        <v>1150</v>
      </c>
      <c r="K235" s="62">
        <f t="shared" si="39"/>
        <v>8759</v>
      </c>
      <c r="L235" s="63" t="s">
        <v>1048</v>
      </c>
      <c r="M235" s="151"/>
    </row>
    <row r="236" spans="1:13" s="43" customFormat="1" ht="39.75" customHeight="1">
      <c r="A236" s="59">
        <f t="shared" si="43"/>
        <v>226</v>
      </c>
      <c r="B236" s="60" t="s">
        <v>948</v>
      </c>
      <c r="C236" s="64" t="s">
        <v>1184</v>
      </c>
      <c r="D236" s="61" t="s">
        <v>950</v>
      </c>
      <c r="E236" s="46">
        <v>71.400000000000006</v>
      </c>
      <c r="F236" s="47">
        <f t="shared" si="38"/>
        <v>31</v>
      </c>
      <c r="G236" s="46">
        <v>2213.4</v>
      </c>
      <c r="H236" s="46"/>
      <c r="I236" s="46">
        <v>250</v>
      </c>
      <c r="J236" s="46">
        <v>1380</v>
      </c>
      <c r="K236" s="62">
        <f t="shared" ref="K236" si="44">SUM(G236:J236)</f>
        <v>3843.4</v>
      </c>
      <c r="L236" s="63"/>
      <c r="M236" s="151"/>
    </row>
    <row r="237" spans="1:13" s="43" customFormat="1" ht="39.75" customHeight="1">
      <c r="A237" s="59">
        <f t="shared" si="43"/>
        <v>227</v>
      </c>
      <c r="B237" s="60" t="s">
        <v>948</v>
      </c>
      <c r="C237" s="64" t="s">
        <v>1185</v>
      </c>
      <c r="D237" s="61" t="s">
        <v>950</v>
      </c>
      <c r="E237" s="46">
        <v>71.400000000000006</v>
      </c>
      <c r="F237" s="47">
        <f t="shared" si="38"/>
        <v>31</v>
      </c>
      <c r="G237" s="46">
        <v>2213.4</v>
      </c>
      <c r="H237" s="46"/>
      <c r="I237" s="46">
        <v>250</v>
      </c>
      <c r="J237" s="46">
        <v>1380</v>
      </c>
      <c r="K237" s="62">
        <f t="shared" ref="K237:K300" si="45">SUM(G237:J237)</f>
        <v>3843.4</v>
      </c>
      <c r="L237" s="63"/>
      <c r="M237" s="151"/>
    </row>
    <row r="238" spans="1:13" s="43" customFormat="1" ht="39.75" customHeight="1">
      <c r="A238" s="59">
        <f t="shared" si="43"/>
        <v>228</v>
      </c>
      <c r="B238" s="60" t="s">
        <v>948</v>
      </c>
      <c r="C238" s="64" t="s">
        <v>1186</v>
      </c>
      <c r="D238" s="61" t="s">
        <v>953</v>
      </c>
      <c r="E238" s="46">
        <v>73.59</v>
      </c>
      <c r="F238" s="47">
        <f t="shared" si="38"/>
        <v>30.999999999999996</v>
      </c>
      <c r="G238" s="46">
        <v>2281.29</v>
      </c>
      <c r="H238" s="46">
        <v>75</v>
      </c>
      <c r="I238" s="46">
        <v>250</v>
      </c>
      <c r="J238" s="46">
        <v>1150</v>
      </c>
      <c r="K238" s="62">
        <f t="shared" si="45"/>
        <v>3756.29</v>
      </c>
      <c r="L238" s="63"/>
      <c r="M238" s="151"/>
    </row>
    <row r="239" spans="1:13" s="43" customFormat="1" ht="39.75" customHeight="1">
      <c r="A239" s="59">
        <f t="shared" si="43"/>
        <v>229</v>
      </c>
      <c r="B239" s="60" t="s">
        <v>948</v>
      </c>
      <c r="C239" s="64" t="s">
        <v>1187</v>
      </c>
      <c r="D239" s="61" t="s">
        <v>953</v>
      </c>
      <c r="E239" s="46">
        <v>73.59</v>
      </c>
      <c r="F239" s="47">
        <f t="shared" si="38"/>
        <v>30.999999999999996</v>
      </c>
      <c r="G239" s="46">
        <v>2281.29</v>
      </c>
      <c r="H239" s="46"/>
      <c r="I239" s="46">
        <v>250</v>
      </c>
      <c r="J239" s="46">
        <v>1150</v>
      </c>
      <c r="K239" s="62">
        <f t="shared" si="45"/>
        <v>3681.29</v>
      </c>
      <c r="L239" s="63"/>
      <c r="M239" s="151"/>
    </row>
    <row r="240" spans="1:13" s="43" customFormat="1" ht="39.75" customHeight="1">
      <c r="A240" s="59">
        <f t="shared" si="43"/>
        <v>230</v>
      </c>
      <c r="B240" s="60" t="s">
        <v>948</v>
      </c>
      <c r="C240" s="64" t="s">
        <v>1188</v>
      </c>
      <c r="D240" s="61" t="s">
        <v>953</v>
      </c>
      <c r="E240" s="46">
        <v>73.59</v>
      </c>
      <c r="F240" s="47">
        <f t="shared" si="38"/>
        <v>30.999999999999996</v>
      </c>
      <c r="G240" s="46">
        <v>2281.29</v>
      </c>
      <c r="H240" s="46"/>
      <c r="I240" s="46">
        <v>250</v>
      </c>
      <c r="J240" s="46">
        <v>1150</v>
      </c>
      <c r="K240" s="62">
        <f t="shared" si="45"/>
        <v>3681.29</v>
      </c>
      <c r="L240" s="63"/>
      <c r="M240" s="151"/>
    </row>
    <row r="241" spans="1:13" s="43" customFormat="1" ht="39.75" customHeight="1">
      <c r="A241" s="59">
        <f t="shared" si="43"/>
        <v>231</v>
      </c>
      <c r="B241" s="60" t="s">
        <v>948</v>
      </c>
      <c r="C241" s="64" t="s">
        <v>1189</v>
      </c>
      <c r="D241" s="61" t="s">
        <v>953</v>
      </c>
      <c r="E241" s="46">
        <v>74.63</v>
      </c>
      <c r="F241" s="47">
        <f t="shared" si="38"/>
        <v>30.568002143909958</v>
      </c>
      <c r="G241" s="46">
        <v>2281.29</v>
      </c>
      <c r="H241" s="46"/>
      <c r="I241" s="46">
        <v>250</v>
      </c>
      <c r="J241" s="46">
        <v>1150</v>
      </c>
      <c r="K241" s="62">
        <f t="shared" si="45"/>
        <v>3681.29</v>
      </c>
      <c r="L241" s="63"/>
      <c r="M241" s="151"/>
    </row>
    <row r="242" spans="1:13" s="43" customFormat="1" ht="39.75" customHeight="1">
      <c r="A242" s="59">
        <f t="shared" si="43"/>
        <v>232</v>
      </c>
      <c r="B242" s="60" t="s">
        <v>948</v>
      </c>
      <c r="C242" s="64" t="s">
        <v>1190</v>
      </c>
      <c r="D242" s="61" t="s">
        <v>1191</v>
      </c>
      <c r="E242" s="46">
        <v>73.59</v>
      </c>
      <c r="F242" s="47">
        <f t="shared" si="38"/>
        <v>31.438103003125427</v>
      </c>
      <c r="G242" s="46">
        <v>2313.5300000000002</v>
      </c>
      <c r="H242" s="46">
        <v>75</v>
      </c>
      <c r="I242" s="46">
        <v>250</v>
      </c>
      <c r="J242" s="46">
        <v>1150</v>
      </c>
      <c r="K242" s="62">
        <f t="shared" si="45"/>
        <v>3788.53</v>
      </c>
      <c r="L242" s="63"/>
      <c r="M242" s="151"/>
    </row>
    <row r="243" spans="1:13" s="43" customFormat="1" ht="39.75" customHeight="1">
      <c r="A243" s="59">
        <f t="shared" si="43"/>
        <v>233</v>
      </c>
      <c r="B243" s="60" t="s">
        <v>948</v>
      </c>
      <c r="C243" s="64" t="s">
        <v>1192</v>
      </c>
      <c r="D243" s="61" t="s">
        <v>950</v>
      </c>
      <c r="E243" s="46">
        <v>71.400000000000006</v>
      </c>
      <c r="F243" s="47">
        <f t="shared" si="38"/>
        <v>31</v>
      </c>
      <c r="G243" s="46">
        <v>2213.4</v>
      </c>
      <c r="H243" s="46"/>
      <c r="I243" s="46">
        <v>250</v>
      </c>
      <c r="J243" s="46">
        <v>1380</v>
      </c>
      <c r="K243" s="62">
        <f t="shared" si="45"/>
        <v>3843.4</v>
      </c>
      <c r="L243" s="63"/>
      <c r="M243" s="151"/>
    </row>
    <row r="244" spans="1:13" s="43" customFormat="1" ht="39.75" customHeight="1">
      <c r="A244" s="59">
        <f t="shared" si="43"/>
        <v>234</v>
      </c>
      <c r="B244" s="60" t="s">
        <v>948</v>
      </c>
      <c r="C244" s="64" t="s">
        <v>1193</v>
      </c>
      <c r="D244" s="61" t="s">
        <v>950</v>
      </c>
      <c r="E244" s="46">
        <v>71.400000000000006</v>
      </c>
      <c r="F244" s="47">
        <f t="shared" si="38"/>
        <v>31</v>
      </c>
      <c r="G244" s="46">
        <v>2213.4</v>
      </c>
      <c r="H244" s="46"/>
      <c r="I244" s="46">
        <v>250</v>
      </c>
      <c r="J244" s="46">
        <v>1380</v>
      </c>
      <c r="K244" s="62">
        <f t="shared" si="45"/>
        <v>3843.4</v>
      </c>
      <c r="L244" s="63"/>
      <c r="M244" s="151"/>
    </row>
    <row r="245" spans="1:13" s="43" customFormat="1" ht="39.75" customHeight="1">
      <c r="A245" s="59">
        <f t="shared" si="43"/>
        <v>235</v>
      </c>
      <c r="B245" s="60" t="s">
        <v>948</v>
      </c>
      <c r="C245" s="64" t="s">
        <v>1194</v>
      </c>
      <c r="D245" s="61" t="s">
        <v>953</v>
      </c>
      <c r="E245" s="46">
        <v>73.59</v>
      </c>
      <c r="F245" s="47">
        <f t="shared" si="38"/>
        <v>30.999999999999996</v>
      </c>
      <c r="G245" s="46">
        <v>2281.29</v>
      </c>
      <c r="H245" s="46"/>
      <c r="I245" s="46">
        <v>250</v>
      </c>
      <c r="J245" s="46">
        <v>1150</v>
      </c>
      <c r="K245" s="62">
        <f t="shared" si="45"/>
        <v>3681.29</v>
      </c>
      <c r="L245" s="63"/>
      <c r="M245" s="151"/>
    </row>
    <row r="246" spans="1:13" s="43" customFormat="1" ht="39.75" customHeight="1">
      <c r="A246" s="59">
        <f t="shared" si="43"/>
        <v>236</v>
      </c>
      <c r="B246" s="60" t="s">
        <v>948</v>
      </c>
      <c r="C246" s="64" t="s">
        <v>1195</v>
      </c>
      <c r="D246" s="61" t="s">
        <v>953</v>
      </c>
      <c r="E246" s="46">
        <v>73.59</v>
      </c>
      <c r="F246" s="47">
        <f t="shared" si="38"/>
        <v>30.999999999999996</v>
      </c>
      <c r="G246" s="46">
        <v>2281.29</v>
      </c>
      <c r="H246" s="46"/>
      <c r="I246" s="46">
        <v>250</v>
      </c>
      <c r="J246" s="46">
        <v>1150</v>
      </c>
      <c r="K246" s="62">
        <f t="shared" si="45"/>
        <v>3681.29</v>
      </c>
      <c r="L246" s="63"/>
      <c r="M246" s="151"/>
    </row>
    <row r="247" spans="1:13" s="43" customFormat="1" ht="39.75" customHeight="1">
      <c r="A247" s="59">
        <f t="shared" si="43"/>
        <v>237</v>
      </c>
      <c r="B247" s="60" t="s">
        <v>948</v>
      </c>
      <c r="C247" s="64" t="s">
        <v>1196</v>
      </c>
      <c r="D247" s="61" t="s">
        <v>953</v>
      </c>
      <c r="E247" s="46">
        <v>73.59</v>
      </c>
      <c r="F247" s="47">
        <f t="shared" si="38"/>
        <v>30.999999999999996</v>
      </c>
      <c r="G247" s="46">
        <v>2281.29</v>
      </c>
      <c r="H247" s="46"/>
      <c r="I247" s="46">
        <v>250</v>
      </c>
      <c r="J247" s="46">
        <v>1150</v>
      </c>
      <c r="K247" s="62">
        <f t="shared" si="45"/>
        <v>3681.29</v>
      </c>
      <c r="L247" s="63"/>
      <c r="M247" s="151"/>
    </row>
    <row r="248" spans="1:13" s="43" customFormat="1" ht="39.75" customHeight="1">
      <c r="A248" s="59">
        <f t="shared" si="43"/>
        <v>238</v>
      </c>
      <c r="B248" s="60" t="s">
        <v>948</v>
      </c>
      <c r="C248" s="64" t="s">
        <v>1197</v>
      </c>
      <c r="D248" s="61" t="s">
        <v>953</v>
      </c>
      <c r="E248" s="46">
        <v>73.59</v>
      </c>
      <c r="F248" s="47">
        <f t="shared" si="38"/>
        <v>30.999999999999996</v>
      </c>
      <c r="G248" s="46">
        <v>2281.29</v>
      </c>
      <c r="H248" s="46"/>
      <c r="I248" s="46">
        <v>250</v>
      </c>
      <c r="J248" s="46">
        <v>1150</v>
      </c>
      <c r="K248" s="62">
        <f t="shared" si="45"/>
        <v>3681.29</v>
      </c>
      <c r="L248" s="63"/>
      <c r="M248" s="151"/>
    </row>
    <row r="249" spans="1:13" s="43" customFormat="1" ht="39.75" customHeight="1">
      <c r="A249" s="59">
        <f t="shared" si="43"/>
        <v>239</v>
      </c>
      <c r="B249" s="60" t="s">
        <v>948</v>
      </c>
      <c r="C249" s="64" t="s">
        <v>1198</v>
      </c>
      <c r="D249" s="61" t="s">
        <v>953</v>
      </c>
      <c r="E249" s="46">
        <v>73.59</v>
      </c>
      <c r="F249" s="47">
        <f t="shared" ref="F249:F312" si="46">G249/E249</f>
        <v>30.999999999999996</v>
      </c>
      <c r="G249" s="46">
        <v>2281.29</v>
      </c>
      <c r="H249" s="46"/>
      <c r="I249" s="46">
        <v>250</v>
      </c>
      <c r="J249" s="46">
        <v>1150</v>
      </c>
      <c r="K249" s="62">
        <f t="shared" si="45"/>
        <v>3681.29</v>
      </c>
      <c r="L249" s="63"/>
      <c r="M249" s="151"/>
    </row>
    <row r="250" spans="1:13" s="43" customFormat="1" ht="39.75" customHeight="1">
      <c r="A250" s="59">
        <f t="shared" si="43"/>
        <v>240</v>
      </c>
      <c r="B250" s="60" t="s">
        <v>948</v>
      </c>
      <c r="C250" s="64" t="s">
        <v>1199</v>
      </c>
      <c r="D250" s="61" t="s">
        <v>953</v>
      </c>
      <c r="E250" s="46">
        <v>73.59</v>
      </c>
      <c r="F250" s="47">
        <f t="shared" si="46"/>
        <v>30.999999999999996</v>
      </c>
      <c r="G250" s="46">
        <v>2281.29</v>
      </c>
      <c r="H250" s="46"/>
      <c r="I250" s="46">
        <v>250</v>
      </c>
      <c r="J250" s="46">
        <v>1150</v>
      </c>
      <c r="K250" s="62">
        <f t="shared" si="45"/>
        <v>3681.29</v>
      </c>
      <c r="L250" s="63"/>
      <c r="M250" s="151"/>
    </row>
    <row r="251" spans="1:13" s="43" customFormat="1" ht="39.75" customHeight="1">
      <c r="A251" s="59">
        <f t="shared" si="43"/>
        <v>241</v>
      </c>
      <c r="B251" s="60" t="s">
        <v>948</v>
      </c>
      <c r="C251" s="64" t="s">
        <v>1200</v>
      </c>
      <c r="D251" s="61" t="s">
        <v>953</v>
      </c>
      <c r="E251" s="46">
        <v>73.59</v>
      </c>
      <c r="F251" s="47">
        <f t="shared" si="46"/>
        <v>30.999999999999996</v>
      </c>
      <c r="G251" s="46">
        <v>2281.29</v>
      </c>
      <c r="H251" s="46"/>
      <c r="I251" s="46">
        <v>250</v>
      </c>
      <c r="J251" s="46">
        <v>1150</v>
      </c>
      <c r="K251" s="62">
        <f t="shared" si="45"/>
        <v>3681.29</v>
      </c>
      <c r="L251" s="63"/>
      <c r="M251" s="151"/>
    </row>
    <row r="252" spans="1:13" s="43" customFormat="1" ht="39.75" customHeight="1">
      <c r="A252" s="59">
        <f t="shared" si="43"/>
        <v>242</v>
      </c>
      <c r="B252" s="60" t="s">
        <v>948</v>
      </c>
      <c r="C252" s="64" t="s">
        <v>1201</v>
      </c>
      <c r="D252" s="61" t="s">
        <v>953</v>
      </c>
      <c r="E252" s="46">
        <v>73.59</v>
      </c>
      <c r="F252" s="47">
        <f t="shared" si="46"/>
        <v>30.999999999999996</v>
      </c>
      <c r="G252" s="46">
        <v>2281.29</v>
      </c>
      <c r="H252" s="46"/>
      <c r="I252" s="46">
        <v>250</v>
      </c>
      <c r="J252" s="46">
        <v>1150</v>
      </c>
      <c r="K252" s="62">
        <f t="shared" si="45"/>
        <v>3681.29</v>
      </c>
      <c r="L252" s="63"/>
      <c r="M252" s="151"/>
    </row>
    <row r="253" spans="1:13" s="43" customFormat="1" ht="39.75" customHeight="1">
      <c r="A253" s="59">
        <f t="shared" si="43"/>
        <v>243</v>
      </c>
      <c r="B253" s="60" t="s">
        <v>948</v>
      </c>
      <c r="C253" s="64" t="s">
        <v>1202</v>
      </c>
      <c r="D253" s="61" t="s">
        <v>953</v>
      </c>
      <c r="E253" s="46">
        <v>73.59</v>
      </c>
      <c r="F253" s="47">
        <f t="shared" si="46"/>
        <v>30.999999999999996</v>
      </c>
      <c r="G253" s="46">
        <v>2281.29</v>
      </c>
      <c r="H253" s="46"/>
      <c r="I253" s="46">
        <v>250</v>
      </c>
      <c r="J253" s="46">
        <v>1150</v>
      </c>
      <c r="K253" s="62">
        <f t="shared" si="45"/>
        <v>3681.29</v>
      </c>
      <c r="L253" s="63"/>
      <c r="M253" s="151"/>
    </row>
    <row r="254" spans="1:13" s="43" customFormat="1" ht="39.75" customHeight="1">
      <c r="A254" s="59">
        <f t="shared" si="43"/>
        <v>244</v>
      </c>
      <c r="B254" s="60" t="s">
        <v>948</v>
      </c>
      <c r="C254" s="64" t="s">
        <v>1203</v>
      </c>
      <c r="D254" s="61" t="s">
        <v>953</v>
      </c>
      <c r="E254" s="46">
        <v>73.59</v>
      </c>
      <c r="F254" s="47">
        <f t="shared" si="46"/>
        <v>30.999999999999996</v>
      </c>
      <c r="G254" s="46">
        <v>2281.29</v>
      </c>
      <c r="H254" s="46"/>
      <c r="I254" s="46">
        <v>250</v>
      </c>
      <c r="J254" s="46">
        <v>1150</v>
      </c>
      <c r="K254" s="62">
        <f t="shared" si="45"/>
        <v>3681.29</v>
      </c>
      <c r="L254" s="63"/>
      <c r="M254" s="151"/>
    </row>
    <row r="255" spans="1:13" s="43" customFormat="1" ht="39.75" customHeight="1">
      <c r="A255" s="59">
        <f t="shared" si="43"/>
        <v>245</v>
      </c>
      <c r="B255" s="60" t="s">
        <v>948</v>
      </c>
      <c r="C255" s="64" t="s">
        <v>1204</v>
      </c>
      <c r="D255" s="61" t="s">
        <v>953</v>
      </c>
      <c r="E255" s="46">
        <v>73.59</v>
      </c>
      <c r="F255" s="47">
        <f t="shared" si="46"/>
        <v>30.999999999999996</v>
      </c>
      <c r="G255" s="46">
        <v>2281.29</v>
      </c>
      <c r="H255" s="46"/>
      <c r="I255" s="46">
        <v>250</v>
      </c>
      <c r="J255" s="46">
        <v>1150</v>
      </c>
      <c r="K255" s="62">
        <f t="shared" si="45"/>
        <v>3681.29</v>
      </c>
      <c r="L255" s="63"/>
      <c r="M255" s="151"/>
    </row>
    <row r="256" spans="1:13" s="43" customFormat="1" ht="39.75" customHeight="1">
      <c r="A256" s="59">
        <f t="shared" si="43"/>
        <v>246</v>
      </c>
      <c r="B256" s="60" t="s">
        <v>948</v>
      </c>
      <c r="C256" s="64" t="s">
        <v>1205</v>
      </c>
      <c r="D256" s="61" t="s">
        <v>953</v>
      </c>
      <c r="E256" s="46">
        <v>73.59</v>
      </c>
      <c r="F256" s="47">
        <f t="shared" si="46"/>
        <v>30.999999999999996</v>
      </c>
      <c r="G256" s="46">
        <v>2281.29</v>
      </c>
      <c r="H256" s="46"/>
      <c r="I256" s="46">
        <v>250</v>
      </c>
      <c r="J256" s="46">
        <v>1150</v>
      </c>
      <c r="K256" s="62">
        <f t="shared" si="45"/>
        <v>3681.29</v>
      </c>
      <c r="L256" s="63"/>
      <c r="M256" s="151"/>
    </row>
    <row r="257" spans="1:13" s="43" customFormat="1" ht="39.75" customHeight="1">
      <c r="A257" s="59">
        <f t="shared" si="43"/>
        <v>247</v>
      </c>
      <c r="B257" s="60" t="s">
        <v>948</v>
      </c>
      <c r="C257" s="64" t="s">
        <v>1206</v>
      </c>
      <c r="D257" s="61" t="s">
        <v>953</v>
      </c>
      <c r="E257" s="46">
        <v>73.59</v>
      </c>
      <c r="F257" s="47">
        <f t="shared" si="46"/>
        <v>30.999999999999996</v>
      </c>
      <c r="G257" s="46">
        <v>2281.29</v>
      </c>
      <c r="H257" s="46"/>
      <c r="I257" s="46">
        <v>250</v>
      </c>
      <c r="J257" s="46">
        <v>1150</v>
      </c>
      <c r="K257" s="62">
        <f t="shared" si="45"/>
        <v>3681.29</v>
      </c>
      <c r="L257" s="63"/>
      <c r="M257" s="151"/>
    </row>
    <row r="258" spans="1:13" s="43" customFormat="1" ht="39.75" customHeight="1">
      <c r="A258" s="59">
        <f t="shared" si="43"/>
        <v>248</v>
      </c>
      <c r="B258" s="60" t="s">
        <v>948</v>
      </c>
      <c r="C258" s="64" t="s">
        <v>1207</v>
      </c>
      <c r="D258" s="61" t="s">
        <v>953</v>
      </c>
      <c r="E258" s="46">
        <v>73.59</v>
      </c>
      <c r="F258" s="47">
        <f t="shared" si="46"/>
        <v>30.999999999999996</v>
      </c>
      <c r="G258" s="46">
        <v>2281.29</v>
      </c>
      <c r="H258" s="46"/>
      <c r="I258" s="46">
        <v>250</v>
      </c>
      <c r="J258" s="46">
        <v>1150</v>
      </c>
      <c r="K258" s="62">
        <f t="shared" si="45"/>
        <v>3681.29</v>
      </c>
      <c r="L258" s="63"/>
      <c r="M258" s="151"/>
    </row>
    <row r="259" spans="1:13" s="43" customFormat="1" ht="39.75" customHeight="1">
      <c r="A259" s="59">
        <f t="shared" si="43"/>
        <v>249</v>
      </c>
      <c r="B259" s="60" t="s">
        <v>948</v>
      </c>
      <c r="C259" s="64" t="s">
        <v>1208</v>
      </c>
      <c r="D259" s="61" t="s">
        <v>953</v>
      </c>
      <c r="E259" s="46">
        <v>73.59</v>
      </c>
      <c r="F259" s="47">
        <f t="shared" si="46"/>
        <v>30.999999999999996</v>
      </c>
      <c r="G259" s="46">
        <v>2281.29</v>
      </c>
      <c r="H259" s="46"/>
      <c r="I259" s="46">
        <v>250</v>
      </c>
      <c r="J259" s="46">
        <v>1150</v>
      </c>
      <c r="K259" s="62">
        <f t="shared" si="45"/>
        <v>3681.29</v>
      </c>
      <c r="L259" s="63"/>
      <c r="M259" s="151"/>
    </row>
    <row r="260" spans="1:13" s="43" customFormat="1" ht="39.75" customHeight="1">
      <c r="A260" s="59">
        <f t="shared" si="43"/>
        <v>250</v>
      </c>
      <c r="B260" s="60" t="s">
        <v>948</v>
      </c>
      <c r="C260" s="64" t="s">
        <v>1209</v>
      </c>
      <c r="D260" s="61" t="s">
        <v>953</v>
      </c>
      <c r="E260" s="46">
        <v>73.59</v>
      </c>
      <c r="F260" s="47">
        <f t="shared" si="46"/>
        <v>30.999999999999996</v>
      </c>
      <c r="G260" s="46">
        <v>2281.29</v>
      </c>
      <c r="H260" s="46"/>
      <c r="I260" s="46">
        <v>250</v>
      </c>
      <c r="J260" s="46">
        <v>1150</v>
      </c>
      <c r="K260" s="62">
        <f t="shared" si="45"/>
        <v>3681.29</v>
      </c>
      <c r="L260" s="63"/>
      <c r="M260" s="151"/>
    </row>
    <row r="261" spans="1:13" s="43" customFormat="1" ht="39.75" customHeight="1">
      <c r="A261" s="59">
        <f t="shared" si="43"/>
        <v>251</v>
      </c>
      <c r="B261" s="60" t="s">
        <v>948</v>
      </c>
      <c r="C261" s="64" t="s">
        <v>1210</v>
      </c>
      <c r="D261" s="61" t="s">
        <v>953</v>
      </c>
      <c r="E261" s="46">
        <v>73.59</v>
      </c>
      <c r="F261" s="47">
        <f t="shared" si="46"/>
        <v>30.999999999999996</v>
      </c>
      <c r="G261" s="46">
        <v>2281.29</v>
      </c>
      <c r="H261" s="46"/>
      <c r="I261" s="46">
        <v>250</v>
      </c>
      <c r="J261" s="46">
        <v>1150</v>
      </c>
      <c r="K261" s="62">
        <f t="shared" si="45"/>
        <v>3681.29</v>
      </c>
      <c r="L261" s="63"/>
      <c r="M261" s="151"/>
    </row>
    <row r="262" spans="1:13" s="43" customFormat="1" ht="39.75" customHeight="1">
      <c r="A262" s="59">
        <f t="shared" si="43"/>
        <v>252</v>
      </c>
      <c r="B262" s="60" t="s">
        <v>948</v>
      </c>
      <c r="C262" s="64" t="s">
        <v>1211</v>
      </c>
      <c r="D262" s="61" t="s">
        <v>953</v>
      </c>
      <c r="E262" s="46">
        <v>73.59</v>
      </c>
      <c r="F262" s="47">
        <f t="shared" si="46"/>
        <v>30.999999999999996</v>
      </c>
      <c r="G262" s="46">
        <v>2281.29</v>
      </c>
      <c r="H262" s="46"/>
      <c r="I262" s="46">
        <v>250</v>
      </c>
      <c r="J262" s="46">
        <v>1150</v>
      </c>
      <c r="K262" s="62">
        <f t="shared" si="45"/>
        <v>3681.29</v>
      </c>
      <c r="L262" s="63"/>
      <c r="M262" s="151"/>
    </row>
    <row r="263" spans="1:13" s="43" customFormat="1" ht="39.75" customHeight="1">
      <c r="A263" s="59">
        <f t="shared" si="43"/>
        <v>253</v>
      </c>
      <c r="B263" s="60" t="s">
        <v>948</v>
      </c>
      <c r="C263" s="64" t="s">
        <v>1212</v>
      </c>
      <c r="D263" s="61" t="s">
        <v>953</v>
      </c>
      <c r="E263" s="46">
        <v>73.59</v>
      </c>
      <c r="F263" s="47">
        <f t="shared" si="46"/>
        <v>30.999999999999996</v>
      </c>
      <c r="G263" s="46">
        <v>2281.29</v>
      </c>
      <c r="H263" s="46"/>
      <c r="I263" s="46">
        <v>250</v>
      </c>
      <c r="J263" s="46">
        <v>1150</v>
      </c>
      <c r="K263" s="62">
        <f t="shared" si="45"/>
        <v>3681.29</v>
      </c>
      <c r="L263" s="63"/>
      <c r="M263" s="151"/>
    </row>
    <row r="264" spans="1:13" s="43" customFormat="1" ht="39.75" customHeight="1">
      <c r="A264" s="59">
        <f t="shared" si="43"/>
        <v>254</v>
      </c>
      <c r="B264" s="60" t="s">
        <v>948</v>
      </c>
      <c r="C264" s="64" t="s">
        <v>1213</v>
      </c>
      <c r="D264" s="61" t="s">
        <v>953</v>
      </c>
      <c r="E264" s="46">
        <v>73.59</v>
      </c>
      <c r="F264" s="47">
        <f t="shared" si="46"/>
        <v>30.999999999999996</v>
      </c>
      <c r="G264" s="46">
        <v>2281.29</v>
      </c>
      <c r="H264" s="46"/>
      <c r="I264" s="46">
        <v>250</v>
      </c>
      <c r="J264" s="46">
        <v>1150</v>
      </c>
      <c r="K264" s="62">
        <f t="shared" si="45"/>
        <v>3681.29</v>
      </c>
      <c r="L264" s="63"/>
      <c r="M264" s="151"/>
    </row>
    <row r="265" spans="1:13" s="43" customFormat="1" ht="39.75" customHeight="1">
      <c r="A265" s="59">
        <f t="shared" si="43"/>
        <v>255</v>
      </c>
      <c r="B265" s="60" t="s">
        <v>948</v>
      </c>
      <c r="C265" s="64" t="s">
        <v>1214</v>
      </c>
      <c r="D265" s="61" t="s">
        <v>953</v>
      </c>
      <c r="E265" s="46">
        <v>73.59</v>
      </c>
      <c r="F265" s="47">
        <f t="shared" si="46"/>
        <v>30.999999999999996</v>
      </c>
      <c r="G265" s="46">
        <v>2281.29</v>
      </c>
      <c r="H265" s="46"/>
      <c r="I265" s="46">
        <v>250</v>
      </c>
      <c r="J265" s="46">
        <v>1150</v>
      </c>
      <c r="K265" s="62">
        <f t="shared" si="45"/>
        <v>3681.29</v>
      </c>
      <c r="L265" s="63"/>
      <c r="M265" s="151"/>
    </row>
    <row r="266" spans="1:13" s="43" customFormat="1" ht="39.75" customHeight="1">
      <c r="A266" s="59">
        <f t="shared" si="43"/>
        <v>256</v>
      </c>
      <c r="B266" s="60" t="s">
        <v>948</v>
      </c>
      <c r="C266" s="64" t="s">
        <v>1215</v>
      </c>
      <c r="D266" s="61" t="s">
        <v>953</v>
      </c>
      <c r="E266" s="46">
        <v>73.59</v>
      </c>
      <c r="F266" s="47">
        <f t="shared" si="46"/>
        <v>30.999999999999996</v>
      </c>
      <c r="G266" s="46">
        <v>2281.29</v>
      </c>
      <c r="H266" s="46"/>
      <c r="I266" s="46">
        <v>250</v>
      </c>
      <c r="J266" s="46">
        <v>1150</v>
      </c>
      <c r="K266" s="62">
        <f t="shared" si="45"/>
        <v>3681.29</v>
      </c>
      <c r="L266" s="63"/>
      <c r="M266" s="151"/>
    </row>
    <row r="267" spans="1:13" s="43" customFormat="1" ht="39.75" customHeight="1">
      <c r="A267" s="59">
        <f t="shared" si="43"/>
        <v>257</v>
      </c>
      <c r="B267" s="60" t="s">
        <v>948</v>
      </c>
      <c r="C267" s="64" t="s">
        <v>1216</v>
      </c>
      <c r="D267" s="61" t="s">
        <v>953</v>
      </c>
      <c r="E267" s="46">
        <v>73.59</v>
      </c>
      <c r="F267" s="47">
        <f t="shared" si="46"/>
        <v>30.999999999999996</v>
      </c>
      <c r="G267" s="46">
        <v>2281.29</v>
      </c>
      <c r="H267" s="46"/>
      <c r="I267" s="46">
        <v>250</v>
      </c>
      <c r="J267" s="46">
        <v>1150</v>
      </c>
      <c r="K267" s="62">
        <f t="shared" si="45"/>
        <v>3681.29</v>
      </c>
      <c r="L267" s="63"/>
      <c r="M267" s="151"/>
    </row>
    <row r="268" spans="1:13" s="43" customFormat="1" ht="39.75" customHeight="1">
      <c r="A268" s="59">
        <f t="shared" si="43"/>
        <v>258</v>
      </c>
      <c r="B268" s="60" t="s">
        <v>948</v>
      </c>
      <c r="C268" s="64" t="s">
        <v>1217</v>
      </c>
      <c r="D268" s="61" t="s">
        <v>953</v>
      </c>
      <c r="E268" s="46">
        <v>73.59</v>
      </c>
      <c r="F268" s="47">
        <f t="shared" si="46"/>
        <v>30.999999999999996</v>
      </c>
      <c r="G268" s="46">
        <v>2281.29</v>
      </c>
      <c r="H268" s="46"/>
      <c r="I268" s="46">
        <v>250</v>
      </c>
      <c r="J268" s="46">
        <v>1150</v>
      </c>
      <c r="K268" s="62">
        <f t="shared" si="45"/>
        <v>3681.29</v>
      </c>
      <c r="L268" s="63"/>
      <c r="M268" s="151"/>
    </row>
    <row r="269" spans="1:13" s="43" customFormat="1" ht="39.75" customHeight="1">
      <c r="A269" s="59">
        <f t="shared" ref="A269:A332" si="47">A268+1</f>
        <v>259</v>
      </c>
      <c r="B269" s="60" t="s">
        <v>948</v>
      </c>
      <c r="C269" s="64" t="s">
        <v>1218</v>
      </c>
      <c r="D269" s="61" t="s">
        <v>953</v>
      </c>
      <c r="E269" s="46">
        <v>73.59</v>
      </c>
      <c r="F269" s="47">
        <f t="shared" si="46"/>
        <v>30.999999999999996</v>
      </c>
      <c r="G269" s="46">
        <v>2281.29</v>
      </c>
      <c r="H269" s="46"/>
      <c r="I269" s="46">
        <v>250</v>
      </c>
      <c r="J269" s="46">
        <v>1150</v>
      </c>
      <c r="K269" s="62">
        <f t="shared" si="45"/>
        <v>3681.29</v>
      </c>
      <c r="L269" s="63"/>
      <c r="M269" s="151"/>
    </row>
    <row r="270" spans="1:13" s="43" customFormat="1" ht="39.75" customHeight="1">
      <c r="A270" s="59">
        <f t="shared" si="47"/>
        <v>260</v>
      </c>
      <c r="B270" s="60" t="s">
        <v>948</v>
      </c>
      <c r="C270" s="64" t="s">
        <v>1219</v>
      </c>
      <c r="D270" s="61" t="s">
        <v>953</v>
      </c>
      <c r="E270" s="46">
        <v>73.59</v>
      </c>
      <c r="F270" s="47">
        <f t="shared" si="46"/>
        <v>30.999999999999996</v>
      </c>
      <c r="G270" s="46">
        <v>2281.29</v>
      </c>
      <c r="H270" s="46"/>
      <c r="I270" s="46">
        <v>250</v>
      </c>
      <c r="J270" s="46">
        <v>1150</v>
      </c>
      <c r="K270" s="62">
        <f t="shared" si="45"/>
        <v>3681.29</v>
      </c>
      <c r="L270" s="63"/>
      <c r="M270" s="151"/>
    </row>
    <row r="271" spans="1:13" s="43" customFormat="1" ht="39.75" customHeight="1">
      <c r="A271" s="59">
        <f t="shared" si="47"/>
        <v>261</v>
      </c>
      <c r="B271" s="60" t="s">
        <v>948</v>
      </c>
      <c r="C271" s="64" t="s">
        <v>1220</v>
      </c>
      <c r="D271" s="61" t="s">
        <v>953</v>
      </c>
      <c r="E271" s="46">
        <v>73.59</v>
      </c>
      <c r="F271" s="47">
        <f t="shared" si="46"/>
        <v>30.999999999999996</v>
      </c>
      <c r="G271" s="46">
        <v>2281.29</v>
      </c>
      <c r="H271" s="46"/>
      <c r="I271" s="46">
        <v>250</v>
      </c>
      <c r="J271" s="46">
        <v>1150</v>
      </c>
      <c r="K271" s="62">
        <f t="shared" si="45"/>
        <v>3681.29</v>
      </c>
      <c r="L271" s="63"/>
      <c r="M271" s="151"/>
    </row>
    <row r="272" spans="1:13" s="43" customFormat="1" ht="39.75" customHeight="1">
      <c r="A272" s="59">
        <f t="shared" si="47"/>
        <v>262</v>
      </c>
      <c r="B272" s="60" t="s">
        <v>948</v>
      </c>
      <c r="C272" s="64" t="s">
        <v>1221</v>
      </c>
      <c r="D272" s="61" t="s">
        <v>953</v>
      </c>
      <c r="E272" s="46">
        <v>73.59</v>
      </c>
      <c r="F272" s="47">
        <f t="shared" si="46"/>
        <v>30.999999999999996</v>
      </c>
      <c r="G272" s="46">
        <v>2281.29</v>
      </c>
      <c r="H272" s="46"/>
      <c r="I272" s="46">
        <v>250</v>
      </c>
      <c r="J272" s="46">
        <v>1150</v>
      </c>
      <c r="K272" s="62">
        <f t="shared" si="45"/>
        <v>3681.29</v>
      </c>
      <c r="L272" s="63"/>
      <c r="M272" s="151"/>
    </row>
    <row r="273" spans="1:13" s="43" customFormat="1" ht="39.75" customHeight="1">
      <c r="A273" s="59">
        <f t="shared" si="47"/>
        <v>263</v>
      </c>
      <c r="B273" s="60" t="s">
        <v>948</v>
      </c>
      <c r="C273" s="64" t="s">
        <v>1222</v>
      </c>
      <c r="D273" s="61" t="s">
        <v>953</v>
      </c>
      <c r="E273" s="46">
        <v>73.59</v>
      </c>
      <c r="F273" s="47">
        <f t="shared" si="46"/>
        <v>30.999999999999996</v>
      </c>
      <c r="G273" s="46">
        <v>2281.29</v>
      </c>
      <c r="H273" s="46"/>
      <c r="I273" s="46">
        <v>250</v>
      </c>
      <c r="J273" s="46">
        <v>1150</v>
      </c>
      <c r="K273" s="62">
        <f t="shared" si="45"/>
        <v>3681.29</v>
      </c>
      <c r="L273" s="63"/>
      <c r="M273" s="151"/>
    </row>
    <row r="274" spans="1:13" s="43" customFormat="1" ht="39.75" customHeight="1">
      <c r="A274" s="59">
        <f t="shared" si="47"/>
        <v>264</v>
      </c>
      <c r="B274" s="60" t="s">
        <v>948</v>
      </c>
      <c r="C274" s="64" t="s">
        <v>1223</v>
      </c>
      <c r="D274" s="61" t="s">
        <v>953</v>
      </c>
      <c r="E274" s="46">
        <v>73.59</v>
      </c>
      <c r="F274" s="47">
        <f t="shared" si="46"/>
        <v>30.999999999999996</v>
      </c>
      <c r="G274" s="46">
        <v>2281.29</v>
      </c>
      <c r="H274" s="46"/>
      <c r="I274" s="46">
        <v>250</v>
      </c>
      <c r="J274" s="46">
        <v>1150</v>
      </c>
      <c r="K274" s="62">
        <f t="shared" si="45"/>
        <v>3681.29</v>
      </c>
      <c r="L274" s="63"/>
      <c r="M274" s="151"/>
    </row>
    <row r="275" spans="1:13" s="43" customFormat="1" ht="39.75" customHeight="1">
      <c r="A275" s="59">
        <f t="shared" si="47"/>
        <v>265</v>
      </c>
      <c r="B275" s="60" t="s">
        <v>948</v>
      </c>
      <c r="C275" s="64" t="s">
        <v>1224</v>
      </c>
      <c r="D275" s="61" t="s">
        <v>953</v>
      </c>
      <c r="E275" s="46">
        <v>73.59</v>
      </c>
      <c r="F275" s="47">
        <f t="shared" si="46"/>
        <v>30.999999999999996</v>
      </c>
      <c r="G275" s="46">
        <v>2281.29</v>
      </c>
      <c r="H275" s="46"/>
      <c r="I275" s="46">
        <v>250</v>
      </c>
      <c r="J275" s="46">
        <v>1150</v>
      </c>
      <c r="K275" s="62">
        <f t="shared" si="45"/>
        <v>3681.29</v>
      </c>
      <c r="L275" s="63"/>
      <c r="M275" s="151"/>
    </row>
    <row r="276" spans="1:13" s="43" customFormat="1" ht="39.75" customHeight="1">
      <c r="A276" s="59">
        <f t="shared" si="47"/>
        <v>266</v>
      </c>
      <c r="B276" s="60" t="s">
        <v>948</v>
      </c>
      <c r="C276" s="64" t="s">
        <v>1225</v>
      </c>
      <c r="D276" s="61" t="s">
        <v>953</v>
      </c>
      <c r="E276" s="46">
        <v>73.59</v>
      </c>
      <c r="F276" s="47">
        <f t="shared" si="46"/>
        <v>30.999999999999996</v>
      </c>
      <c r="G276" s="46">
        <v>2281.29</v>
      </c>
      <c r="H276" s="46"/>
      <c r="I276" s="46">
        <v>250</v>
      </c>
      <c r="J276" s="46">
        <v>1150</v>
      </c>
      <c r="K276" s="62">
        <f t="shared" si="45"/>
        <v>3681.29</v>
      </c>
      <c r="L276" s="63"/>
      <c r="M276" s="151"/>
    </row>
    <row r="277" spans="1:13" s="43" customFormat="1" ht="39.75" customHeight="1">
      <c r="A277" s="59">
        <f t="shared" si="47"/>
        <v>267</v>
      </c>
      <c r="B277" s="60" t="s">
        <v>948</v>
      </c>
      <c r="C277" s="64" t="s">
        <v>1226</v>
      </c>
      <c r="D277" s="61" t="s">
        <v>953</v>
      </c>
      <c r="E277" s="46">
        <v>73.59</v>
      </c>
      <c r="F277" s="47">
        <f t="shared" si="46"/>
        <v>30.999999999999996</v>
      </c>
      <c r="G277" s="46">
        <v>2281.29</v>
      </c>
      <c r="H277" s="46"/>
      <c r="I277" s="46">
        <v>250</v>
      </c>
      <c r="J277" s="46">
        <v>1150</v>
      </c>
      <c r="K277" s="62">
        <f t="shared" si="45"/>
        <v>3681.29</v>
      </c>
      <c r="L277" s="63"/>
      <c r="M277" s="151"/>
    </row>
    <row r="278" spans="1:13" s="43" customFormat="1" ht="39.75" customHeight="1">
      <c r="A278" s="59">
        <f t="shared" si="47"/>
        <v>268</v>
      </c>
      <c r="B278" s="60" t="s">
        <v>948</v>
      </c>
      <c r="C278" s="64" t="s">
        <v>1227</v>
      </c>
      <c r="D278" s="61" t="s">
        <v>953</v>
      </c>
      <c r="E278" s="46">
        <v>73.59</v>
      </c>
      <c r="F278" s="47">
        <f t="shared" si="46"/>
        <v>30.999999999999996</v>
      </c>
      <c r="G278" s="46">
        <v>2281.29</v>
      </c>
      <c r="H278" s="46"/>
      <c r="I278" s="46">
        <v>250</v>
      </c>
      <c r="J278" s="46">
        <v>1150</v>
      </c>
      <c r="K278" s="62">
        <f t="shared" si="45"/>
        <v>3681.29</v>
      </c>
      <c r="L278" s="63"/>
      <c r="M278" s="151"/>
    </row>
    <row r="279" spans="1:13" s="43" customFormat="1" ht="39.75" customHeight="1">
      <c r="A279" s="59">
        <f t="shared" si="47"/>
        <v>269</v>
      </c>
      <c r="B279" s="60" t="s">
        <v>948</v>
      </c>
      <c r="C279" s="64" t="s">
        <v>1228</v>
      </c>
      <c r="D279" s="61" t="s">
        <v>953</v>
      </c>
      <c r="E279" s="46">
        <v>73.59</v>
      </c>
      <c r="F279" s="47">
        <f t="shared" si="46"/>
        <v>30.999999999999996</v>
      </c>
      <c r="G279" s="46">
        <v>2281.29</v>
      </c>
      <c r="H279" s="46"/>
      <c r="I279" s="46">
        <v>250</v>
      </c>
      <c r="J279" s="46">
        <v>1150</v>
      </c>
      <c r="K279" s="62">
        <f t="shared" si="45"/>
        <v>3681.29</v>
      </c>
      <c r="L279" s="63"/>
      <c r="M279" s="151"/>
    </row>
    <row r="280" spans="1:13" s="43" customFormat="1" ht="39.75" customHeight="1">
      <c r="A280" s="59">
        <f t="shared" si="47"/>
        <v>270</v>
      </c>
      <c r="B280" s="60" t="s">
        <v>948</v>
      </c>
      <c r="C280" s="64" t="s">
        <v>1229</v>
      </c>
      <c r="D280" s="61" t="s">
        <v>953</v>
      </c>
      <c r="E280" s="46">
        <v>73.59</v>
      </c>
      <c r="F280" s="47">
        <f t="shared" si="46"/>
        <v>30.999999999999996</v>
      </c>
      <c r="G280" s="46">
        <v>2281.29</v>
      </c>
      <c r="H280" s="46"/>
      <c r="I280" s="46">
        <v>250</v>
      </c>
      <c r="J280" s="46">
        <v>1150</v>
      </c>
      <c r="K280" s="62">
        <f t="shared" si="45"/>
        <v>3681.29</v>
      </c>
      <c r="L280" s="63"/>
      <c r="M280" s="151"/>
    </row>
    <row r="281" spans="1:13" s="43" customFormat="1" ht="39.75" customHeight="1">
      <c r="A281" s="59">
        <f t="shared" si="47"/>
        <v>271</v>
      </c>
      <c r="B281" s="60" t="s">
        <v>948</v>
      </c>
      <c r="C281" s="64" t="s">
        <v>1230</v>
      </c>
      <c r="D281" s="61" t="s">
        <v>953</v>
      </c>
      <c r="E281" s="46">
        <v>73.59</v>
      </c>
      <c r="F281" s="47">
        <f t="shared" si="46"/>
        <v>30.999999999999996</v>
      </c>
      <c r="G281" s="46">
        <v>2281.29</v>
      </c>
      <c r="H281" s="46"/>
      <c r="I281" s="46">
        <v>250</v>
      </c>
      <c r="J281" s="46">
        <v>1150</v>
      </c>
      <c r="K281" s="62">
        <f t="shared" si="45"/>
        <v>3681.29</v>
      </c>
      <c r="L281" s="63"/>
      <c r="M281" s="151"/>
    </row>
    <row r="282" spans="1:13" s="43" customFormat="1" ht="39.75" customHeight="1">
      <c r="A282" s="59">
        <f t="shared" si="47"/>
        <v>272</v>
      </c>
      <c r="B282" s="60" t="s">
        <v>948</v>
      </c>
      <c r="C282" s="64" t="s">
        <v>1231</v>
      </c>
      <c r="D282" s="61" t="s">
        <v>953</v>
      </c>
      <c r="E282" s="46">
        <v>73.59</v>
      </c>
      <c r="F282" s="47">
        <f t="shared" si="46"/>
        <v>30.999999999999996</v>
      </c>
      <c r="G282" s="46">
        <v>2281.29</v>
      </c>
      <c r="H282" s="46"/>
      <c r="I282" s="46">
        <v>250</v>
      </c>
      <c r="J282" s="46">
        <v>1150</v>
      </c>
      <c r="K282" s="62">
        <f t="shared" si="45"/>
        <v>3681.29</v>
      </c>
      <c r="L282" s="63"/>
      <c r="M282" s="151"/>
    </row>
    <row r="283" spans="1:13" s="43" customFormat="1" ht="39.75" customHeight="1">
      <c r="A283" s="59">
        <f t="shared" si="47"/>
        <v>273</v>
      </c>
      <c r="B283" s="60" t="s">
        <v>948</v>
      </c>
      <c r="C283" s="64" t="s">
        <v>1232</v>
      </c>
      <c r="D283" s="61" t="s">
        <v>953</v>
      </c>
      <c r="E283" s="46">
        <v>73.59</v>
      </c>
      <c r="F283" s="47">
        <f t="shared" si="46"/>
        <v>30.999999999999996</v>
      </c>
      <c r="G283" s="46">
        <v>2281.29</v>
      </c>
      <c r="H283" s="46"/>
      <c r="I283" s="46">
        <v>250</v>
      </c>
      <c r="J283" s="46">
        <v>1150</v>
      </c>
      <c r="K283" s="62">
        <f t="shared" si="45"/>
        <v>3681.29</v>
      </c>
      <c r="L283" s="63"/>
      <c r="M283" s="151"/>
    </row>
    <row r="284" spans="1:13" s="43" customFormat="1" ht="39.75" customHeight="1">
      <c r="A284" s="59">
        <f t="shared" si="47"/>
        <v>274</v>
      </c>
      <c r="B284" s="60" t="s">
        <v>948</v>
      </c>
      <c r="C284" s="64" t="s">
        <v>1233</v>
      </c>
      <c r="D284" s="61" t="s">
        <v>953</v>
      </c>
      <c r="E284" s="46">
        <v>73.59</v>
      </c>
      <c r="F284" s="47">
        <f t="shared" si="46"/>
        <v>30.999999999999996</v>
      </c>
      <c r="G284" s="46">
        <v>2281.29</v>
      </c>
      <c r="H284" s="46"/>
      <c r="I284" s="46">
        <v>250</v>
      </c>
      <c r="J284" s="46">
        <v>1150</v>
      </c>
      <c r="K284" s="62">
        <f t="shared" si="45"/>
        <v>3681.29</v>
      </c>
      <c r="L284" s="63"/>
      <c r="M284" s="151"/>
    </row>
    <row r="285" spans="1:13" s="43" customFormat="1" ht="39.75" customHeight="1">
      <c r="A285" s="59">
        <f t="shared" si="47"/>
        <v>275</v>
      </c>
      <c r="B285" s="60" t="s">
        <v>948</v>
      </c>
      <c r="C285" s="64" t="s">
        <v>1234</v>
      </c>
      <c r="D285" s="61" t="s">
        <v>953</v>
      </c>
      <c r="E285" s="46">
        <v>73.59</v>
      </c>
      <c r="F285" s="47">
        <f t="shared" si="46"/>
        <v>30.999999999999996</v>
      </c>
      <c r="G285" s="46">
        <v>2281.29</v>
      </c>
      <c r="H285" s="46"/>
      <c r="I285" s="46">
        <v>250</v>
      </c>
      <c r="J285" s="46">
        <v>1150</v>
      </c>
      <c r="K285" s="62">
        <f t="shared" si="45"/>
        <v>3681.29</v>
      </c>
      <c r="L285" s="63"/>
      <c r="M285" s="151"/>
    </row>
    <row r="286" spans="1:13" s="43" customFormat="1" ht="39.75" customHeight="1">
      <c r="A286" s="59">
        <f t="shared" si="47"/>
        <v>276</v>
      </c>
      <c r="B286" s="60" t="s">
        <v>948</v>
      </c>
      <c r="C286" s="64" t="s">
        <v>1235</v>
      </c>
      <c r="D286" s="61" t="s">
        <v>953</v>
      </c>
      <c r="E286" s="46">
        <v>73.59</v>
      </c>
      <c r="F286" s="47">
        <f t="shared" si="46"/>
        <v>30.999999999999996</v>
      </c>
      <c r="G286" s="46">
        <v>2281.29</v>
      </c>
      <c r="H286" s="46"/>
      <c r="I286" s="46">
        <v>250</v>
      </c>
      <c r="J286" s="46">
        <v>1150</v>
      </c>
      <c r="K286" s="62">
        <f t="shared" si="45"/>
        <v>3681.29</v>
      </c>
      <c r="L286" s="63"/>
      <c r="M286" s="151"/>
    </row>
    <row r="287" spans="1:13" s="43" customFormat="1" ht="39.75" customHeight="1">
      <c r="A287" s="59">
        <f t="shared" si="47"/>
        <v>277</v>
      </c>
      <c r="B287" s="60" t="s">
        <v>948</v>
      </c>
      <c r="C287" s="64" t="s">
        <v>1236</v>
      </c>
      <c r="D287" s="61" t="s">
        <v>953</v>
      </c>
      <c r="E287" s="46">
        <v>73.59</v>
      </c>
      <c r="F287" s="47">
        <f t="shared" si="46"/>
        <v>30.999999999999996</v>
      </c>
      <c r="G287" s="46">
        <v>2281.29</v>
      </c>
      <c r="H287" s="46"/>
      <c r="I287" s="46">
        <v>250</v>
      </c>
      <c r="J287" s="46">
        <v>1150</v>
      </c>
      <c r="K287" s="62">
        <f t="shared" si="45"/>
        <v>3681.29</v>
      </c>
      <c r="L287" s="63"/>
      <c r="M287" s="151"/>
    </row>
    <row r="288" spans="1:13" s="43" customFormat="1" ht="39.75" customHeight="1">
      <c r="A288" s="59">
        <f t="shared" si="47"/>
        <v>278</v>
      </c>
      <c r="B288" s="60" t="s">
        <v>948</v>
      </c>
      <c r="C288" s="64" t="s">
        <v>1237</v>
      </c>
      <c r="D288" s="61" t="s">
        <v>953</v>
      </c>
      <c r="E288" s="46">
        <v>73.59</v>
      </c>
      <c r="F288" s="47">
        <f t="shared" si="46"/>
        <v>30.999999999999996</v>
      </c>
      <c r="G288" s="46">
        <v>2281.29</v>
      </c>
      <c r="H288" s="46"/>
      <c r="I288" s="46">
        <v>250</v>
      </c>
      <c r="J288" s="46">
        <v>1150</v>
      </c>
      <c r="K288" s="62">
        <f t="shared" si="45"/>
        <v>3681.29</v>
      </c>
      <c r="L288" s="63"/>
      <c r="M288" s="151"/>
    </row>
    <row r="289" spans="1:13" s="43" customFormat="1" ht="39.75" customHeight="1">
      <c r="A289" s="59">
        <f t="shared" si="47"/>
        <v>279</v>
      </c>
      <c r="B289" s="60" t="s">
        <v>948</v>
      </c>
      <c r="C289" s="64" t="s">
        <v>1238</v>
      </c>
      <c r="D289" s="61" t="s">
        <v>953</v>
      </c>
      <c r="E289" s="46">
        <v>73.59</v>
      </c>
      <c r="F289" s="47">
        <f t="shared" si="46"/>
        <v>30.999999999999996</v>
      </c>
      <c r="G289" s="46">
        <v>2281.29</v>
      </c>
      <c r="H289" s="46"/>
      <c r="I289" s="46">
        <v>250</v>
      </c>
      <c r="J289" s="46">
        <v>1150</v>
      </c>
      <c r="K289" s="62">
        <f t="shared" si="45"/>
        <v>3681.29</v>
      </c>
      <c r="L289" s="63"/>
      <c r="M289" s="151"/>
    </row>
    <row r="290" spans="1:13" s="43" customFormat="1" ht="39.75" customHeight="1">
      <c r="A290" s="59">
        <f t="shared" si="47"/>
        <v>280</v>
      </c>
      <c r="B290" s="60" t="s">
        <v>948</v>
      </c>
      <c r="C290" s="64" t="s">
        <v>1239</v>
      </c>
      <c r="D290" s="61" t="s">
        <v>953</v>
      </c>
      <c r="E290" s="46">
        <v>73.59</v>
      </c>
      <c r="F290" s="47">
        <f t="shared" si="46"/>
        <v>30.999999999999996</v>
      </c>
      <c r="G290" s="46">
        <v>2281.29</v>
      </c>
      <c r="H290" s="46"/>
      <c r="I290" s="46">
        <v>250</v>
      </c>
      <c r="J290" s="46">
        <v>1150</v>
      </c>
      <c r="K290" s="62">
        <f t="shared" si="45"/>
        <v>3681.29</v>
      </c>
      <c r="L290" s="63"/>
      <c r="M290" s="151"/>
    </row>
    <row r="291" spans="1:13" s="43" customFormat="1" ht="39.75" customHeight="1">
      <c r="A291" s="59">
        <f t="shared" si="47"/>
        <v>281</v>
      </c>
      <c r="B291" s="60" t="s">
        <v>948</v>
      </c>
      <c r="C291" s="64" t="s">
        <v>1240</v>
      </c>
      <c r="D291" s="61" t="s">
        <v>953</v>
      </c>
      <c r="E291" s="46">
        <v>73.59</v>
      </c>
      <c r="F291" s="47">
        <f t="shared" si="46"/>
        <v>30.999999999999996</v>
      </c>
      <c r="G291" s="46">
        <v>2281.29</v>
      </c>
      <c r="H291" s="46"/>
      <c r="I291" s="46">
        <v>250</v>
      </c>
      <c r="J291" s="46">
        <v>1150</v>
      </c>
      <c r="K291" s="62">
        <f t="shared" si="45"/>
        <v>3681.29</v>
      </c>
      <c r="L291" s="63"/>
      <c r="M291" s="151"/>
    </row>
    <row r="292" spans="1:13" s="43" customFormat="1" ht="39.75" customHeight="1">
      <c r="A292" s="59">
        <f t="shared" si="47"/>
        <v>282</v>
      </c>
      <c r="B292" s="60" t="s">
        <v>948</v>
      </c>
      <c r="C292" s="64" t="s">
        <v>1241</v>
      </c>
      <c r="D292" s="61" t="s">
        <v>953</v>
      </c>
      <c r="E292" s="46">
        <v>73.59</v>
      </c>
      <c r="F292" s="47">
        <f t="shared" si="46"/>
        <v>30.999999999999996</v>
      </c>
      <c r="G292" s="46">
        <v>2281.29</v>
      </c>
      <c r="H292" s="46"/>
      <c r="I292" s="46">
        <v>250</v>
      </c>
      <c r="J292" s="46">
        <v>1150</v>
      </c>
      <c r="K292" s="62">
        <f t="shared" si="45"/>
        <v>3681.29</v>
      </c>
      <c r="L292" s="63"/>
      <c r="M292" s="151"/>
    </row>
    <row r="293" spans="1:13" s="43" customFormat="1" ht="39.75" customHeight="1">
      <c r="A293" s="59">
        <f t="shared" si="47"/>
        <v>283</v>
      </c>
      <c r="B293" s="60" t="s">
        <v>948</v>
      </c>
      <c r="C293" s="64" t="s">
        <v>1242</v>
      </c>
      <c r="D293" s="61" t="s">
        <v>953</v>
      </c>
      <c r="E293" s="46">
        <v>73.59</v>
      </c>
      <c r="F293" s="47">
        <f t="shared" si="46"/>
        <v>30.999999999999996</v>
      </c>
      <c r="G293" s="46">
        <v>2281.29</v>
      </c>
      <c r="H293" s="46"/>
      <c r="I293" s="46">
        <v>250</v>
      </c>
      <c r="J293" s="46">
        <v>1150</v>
      </c>
      <c r="K293" s="62">
        <f t="shared" si="45"/>
        <v>3681.29</v>
      </c>
      <c r="L293" s="63"/>
      <c r="M293" s="151"/>
    </row>
    <row r="294" spans="1:13" s="43" customFormat="1" ht="39.75" customHeight="1">
      <c r="A294" s="59">
        <f t="shared" si="47"/>
        <v>284</v>
      </c>
      <c r="B294" s="60" t="s">
        <v>948</v>
      </c>
      <c r="C294" s="64" t="s">
        <v>1243</v>
      </c>
      <c r="D294" s="61" t="s">
        <v>953</v>
      </c>
      <c r="E294" s="46">
        <v>73.59</v>
      </c>
      <c r="F294" s="47">
        <f t="shared" si="46"/>
        <v>30.999999999999996</v>
      </c>
      <c r="G294" s="46">
        <v>2281.29</v>
      </c>
      <c r="H294" s="46"/>
      <c r="I294" s="46">
        <v>250</v>
      </c>
      <c r="J294" s="46">
        <v>1150</v>
      </c>
      <c r="K294" s="62">
        <f t="shared" si="45"/>
        <v>3681.29</v>
      </c>
      <c r="L294" s="63"/>
      <c r="M294" s="151"/>
    </row>
    <row r="295" spans="1:13" s="43" customFormat="1" ht="39.75" customHeight="1">
      <c r="A295" s="59">
        <f t="shared" si="47"/>
        <v>285</v>
      </c>
      <c r="B295" s="60" t="s">
        <v>948</v>
      </c>
      <c r="C295" s="64" t="s">
        <v>1244</v>
      </c>
      <c r="D295" s="61" t="s">
        <v>953</v>
      </c>
      <c r="E295" s="46">
        <v>73.59</v>
      </c>
      <c r="F295" s="47">
        <f t="shared" si="46"/>
        <v>107</v>
      </c>
      <c r="G295" s="46">
        <f t="shared" ref="G295:G298" si="48">2281.29+5592.84</f>
        <v>7874.13</v>
      </c>
      <c r="H295" s="46"/>
      <c r="I295" s="46">
        <f t="shared" ref="I295:I298" si="49">250+620.97</f>
        <v>870.97</v>
      </c>
      <c r="J295" s="46">
        <f t="shared" ref="J295:J298" si="50">1150+2856.45</f>
        <v>4006.45</v>
      </c>
      <c r="K295" s="62">
        <f t="shared" si="45"/>
        <v>12751.55</v>
      </c>
      <c r="L295" s="63" t="s">
        <v>985</v>
      </c>
      <c r="M295" s="151"/>
    </row>
    <row r="296" spans="1:13" s="43" customFormat="1" ht="39.75" customHeight="1">
      <c r="A296" s="59">
        <f t="shared" si="47"/>
        <v>286</v>
      </c>
      <c r="B296" s="60" t="s">
        <v>948</v>
      </c>
      <c r="C296" s="64" t="s">
        <v>1245</v>
      </c>
      <c r="D296" s="61" t="s">
        <v>953</v>
      </c>
      <c r="E296" s="46">
        <v>73.59</v>
      </c>
      <c r="F296" s="47">
        <f t="shared" si="46"/>
        <v>107</v>
      </c>
      <c r="G296" s="46">
        <f t="shared" si="48"/>
        <v>7874.13</v>
      </c>
      <c r="H296" s="46"/>
      <c r="I296" s="46">
        <f t="shared" si="49"/>
        <v>870.97</v>
      </c>
      <c r="J296" s="46">
        <f t="shared" si="50"/>
        <v>4006.45</v>
      </c>
      <c r="K296" s="62">
        <f t="shared" si="45"/>
        <v>12751.55</v>
      </c>
      <c r="L296" s="63" t="s">
        <v>985</v>
      </c>
      <c r="M296" s="151"/>
    </row>
    <row r="297" spans="1:13" s="43" customFormat="1" ht="39.75" customHeight="1">
      <c r="A297" s="59">
        <f t="shared" si="47"/>
        <v>287</v>
      </c>
      <c r="B297" s="60" t="s">
        <v>948</v>
      </c>
      <c r="C297" s="64" t="s">
        <v>1246</v>
      </c>
      <c r="D297" s="61" t="s">
        <v>953</v>
      </c>
      <c r="E297" s="46">
        <v>73.59</v>
      </c>
      <c r="F297" s="47">
        <f t="shared" si="46"/>
        <v>107</v>
      </c>
      <c r="G297" s="46">
        <f t="shared" si="48"/>
        <v>7874.13</v>
      </c>
      <c r="H297" s="46"/>
      <c r="I297" s="46">
        <f t="shared" si="49"/>
        <v>870.97</v>
      </c>
      <c r="J297" s="46">
        <f t="shared" si="50"/>
        <v>4006.45</v>
      </c>
      <c r="K297" s="62">
        <f t="shared" si="45"/>
        <v>12751.55</v>
      </c>
      <c r="L297" s="63" t="s">
        <v>985</v>
      </c>
      <c r="M297" s="151"/>
    </row>
    <row r="298" spans="1:13" s="43" customFormat="1" ht="39.75" customHeight="1">
      <c r="A298" s="59">
        <f t="shared" si="47"/>
        <v>288</v>
      </c>
      <c r="B298" s="60" t="s">
        <v>948</v>
      </c>
      <c r="C298" s="64" t="s">
        <v>1247</v>
      </c>
      <c r="D298" s="61" t="s">
        <v>953</v>
      </c>
      <c r="E298" s="46">
        <v>73.59</v>
      </c>
      <c r="F298" s="47">
        <f t="shared" si="46"/>
        <v>107</v>
      </c>
      <c r="G298" s="46">
        <f t="shared" si="48"/>
        <v>7874.13</v>
      </c>
      <c r="H298" s="46"/>
      <c r="I298" s="46">
        <f t="shared" si="49"/>
        <v>870.97</v>
      </c>
      <c r="J298" s="46">
        <f t="shared" si="50"/>
        <v>4006.45</v>
      </c>
      <c r="K298" s="62">
        <f t="shared" si="45"/>
        <v>12751.55</v>
      </c>
      <c r="L298" s="63" t="s">
        <v>985</v>
      </c>
      <c r="M298" s="151"/>
    </row>
    <row r="299" spans="1:13" s="43" customFormat="1" ht="39.75" customHeight="1">
      <c r="A299" s="59">
        <f t="shared" si="47"/>
        <v>289</v>
      </c>
      <c r="B299" s="60" t="s">
        <v>948</v>
      </c>
      <c r="C299" s="64" t="s">
        <v>1248</v>
      </c>
      <c r="D299" s="61" t="s">
        <v>953</v>
      </c>
      <c r="E299" s="46">
        <v>73.59</v>
      </c>
      <c r="F299" s="47">
        <f t="shared" si="46"/>
        <v>100</v>
      </c>
      <c r="G299" s="46">
        <f>2281.29+5077.71</f>
        <v>7359</v>
      </c>
      <c r="H299" s="46"/>
      <c r="I299" s="46">
        <v>250</v>
      </c>
      <c r="J299" s="46">
        <v>1150</v>
      </c>
      <c r="K299" s="62">
        <f t="shared" si="45"/>
        <v>8759</v>
      </c>
      <c r="L299" s="63" t="s">
        <v>1048</v>
      </c>
      <c r="M299" s="151"/>
    </row>
    <row r="300" spans="1:13" s="43" customFormat="1" ht="39.75" customHeight="1">
      <c r="A300" s="59">
        <f t="shared" si="47"/>
        <v>290</v>
      </c>
      <c r="B300" s="60" t="s">
        <v>948</v>
      </c>
      <c r="C300" s="64" t="s">
        <v>1249</v>
      </c>
      <c r="D300" s="61" t="s">
        <v>953</v>
      </c>
      <c r="E300" s="46">
        <v>73.59</v>
      </c>
      <c r="F300" s="47">
        <f t="shared" si="46"/>
        <v>100</v>
      </c>
      <c r="G300" s="46">
        <f>2281.29+5077.71</f>
        <v>7359</v>
      </c>
      <c r="H300" s="46"/>
      <c r="I300" s="46">
        <v>250</v>
      </c>
      <c r="J300" s="46">
        <v>1150</v>
      </c>
      <c r="K300" s="62">
        <f t="shared" si="45"/>
        <v>8759</v>
      </c>
      <c r="L300" s="63" t="s">
        <v>1048</v>
      </c>
      <c r="M300" s="151"/>
    </row>
    <row r="301" spans="1:13" s="43" customFormat="1" ht="39.75" customHeight="1">
      <c r="A301" s="59">
        <f t="shared" si="47"/>
        <v>291</v>
      </c>
      <c r="B301" s="60" t="s">
        <v>948</v>
      </c>
      <c r="C301" s="64" t="s">
        <v>1250</v>
      </c>
      <c r="D301" s="61" t="s">
        <v>953</v>
      </c>
      <c r="E301" s="46">
        <v>73.59</v>
      </c>
      <c r="F301" s="47">
        <f t="shared" si="46"/>
        <v>30.999999999999996</v>
      </c>
      <c r="G301" s="46">
        <v>2281.29</v>
      </c>
      <c r="H301" s="46"/>
      <c r="I301" s="46">
        <v>250</v>
      </c>
      <c r="J301" s="46">
        <v>1150</v>
      </c>
      <c r="K301" s="62">
        <f t="shared" ref="K301:K303" si="51">SUM(G301:J301)</f>
        <v>3681.29</v>
      </c>
      <c r="L301" s="63"/>
      <c r="M301" s="151"/>
    </row>
    <row r="302" spans="1:13" s="43" customFormat="1" ht="39.75" customHeight="1">
      <c r="A302" s="59">
        <f t="shared" si="47"/>
        <v>292</v>
      </c>
      <c r="B302" s="60" t="s">
        <v>948</v>
      </c>
      <c r="C302" s="64" t="s">
        <v>1251</v>
      </c>
      <c r="D302" s="61" t="s">
        <v>953</v>
      </c>
      <c r="E302" s="46">
        <v>73.59</v>
      </c>
      <c r="F302" s="47">
        <f t="shared" si="46"/>
        <v>30.999999999999996</v>
      </c>
      <c r="G302" s="46">
        <v>2281.29</v>
      </c>
      <c r="H302" s="46"/>
      <c r="I302" s="46">
        <v>250</v>
      </c>
      <c r="J302" s="46">
        <v>1150</v>
      </c>
      <c r="K302" s="62">
        <f t="shared" si="51"/>
        <v>3681.29</v>
      </c>
      <c r="L302" s="63"/>
      <c r="M302" s="151"/>
    </row>
    <row r="303" spans="1:13" s="43" customFormat="1" ht="39.75" customHeight="1">
      <c r="A303" s="59">
        <f t="shared" si="47"/>
        <v>293</v>
      </c>
      <c r="B303" s="60" t="s">
        <v>948</v>
      </c>
      <c r="C303" s="64" t="s">
        <v>1252</v>
      </c>
      <c r="D303" s="61" t="s">
        <v>953</v>
      </c>
      <c r="E303" s="46">
        <v>73.59</v>
      </c>
      <c r="F303" s="47">
        <f t="shared" si="46"/>
        <v>30.999999999999996</v>
      </c>
      <c r="G303" s="46">
        <v>2281.29</v>
      </c>
      <c r="H303" s="46"/>
      <c r="I303" s="46">
        <v>250</v>
      </c>
      <c r="J303" s="46">
        <v>1150</v>
      </c>
      <c r="K303" s="62">
        <f t="shared" si="51"/>
        <v>3681.29</v>
      </c>
      <c r="L303" s="63"/>
      <c r="M303" s="151"/>
    </row>
    <row r="304" spans="1:13" s="43" customFormat="1" ht="39.75" customHeight="1">
      <c r="A304" s="59">
        <f t="shared" si="47"/>
        <v>294</v>
      </c>
      <c r="B304" s="60" t="s">
        <v>948</v>
      </c>
      <c r="C304" s="64" t="s">
        <v>1253</v>
      </c>
      <c r="D304" s="61" t="s">
        <v>953</v>
      </c>
      <c r="E304" s="46">
        <v>73.59</v>
      </c>
      <c r="F304" s="47">
        <f t="shared" si="46"/>
        <v>30.999999999999996</v>
      </c>
      <c r="G304" s="46">
        <v>2281.29</v>
      </c>
      <c r="H304" s="46"/>
      <c r="I304" s="46">
        <v>250</v>
      </c>
      <c r="J304" s="46">
        <v>1150</v>
      </c>
      <c r="K304" s="62">
        <f t="shared" ref="K304:K367" si="52">SUM(G304:J304)</f>
        <v>3681.29</v>
      </c>
      <c r="L304" s="63"/>
      <c r="M304" s="151"/>
    </row>
    <row r="305" spans="1:13" s="43" customFormat="1" ht="39.75" customHeight="1">
      <c r="A305" s="59">
        <f t="shared" si="47"/>
        <v>295</v>
      </c>
      <c r="B305" s="60" t="s">
        <v>948</v>
      </c>
      <c r="C305" s="64" t="s">
        <v>1254</v>
      </c>
      <c r="D305" s="61" t="s">
        <v>953</v>
      </c>
      <c r="E305" s="46">
        <v>73.59</v>
      </c>
      <c r="F305" s="47">
        <f t="shared" si="46"/>
        <v>30.999999999999996</v>
      </c>
      <c r="G305" s="46">
        <v>2281.29</v>
      </c>
      <c r="H305" s="46"/>
      <c r="I305" s="46">
        <v>250</v>
      </c>
      <c r="J305" s="46">
        <v>1150</v>
      </c>
      <c r="K305" s="62">
        <f t="shared" si="52"/>
        <v>3681.29</v>
      </c>
      <c r="L305" s="63"/>
      <c r="M305" s="151"/>
    </row>
    <row r="306" spans="1:13" s="43" customFormat="1" ht="39.75" customHeight="1">
      <c r="A306" s="59">
        <f t="shared" si="47"/>
        <v>296</v>
      </c>
      <c r="B306" s="60" t="s">
        <v>948</v>
      </c>
      <c r="C306" s="64" t="s">
        <v>1255</v>
      </c>
      <c r="D306" s="61" t="s">
        <v>953</v>
      </c>
      <c r="E306" s="46">
        <v>73.59</v>
      </c>
      <c r="F306" s="47">
        <f t="shared" si="46"/>
        <v>30.999999999999996</v>
      </c>
      <c r="G306" s="46">
        <v>2281.29</v>
      </c>
      <c r="H306" s="46"/>
      <c r="I306" s="46">
        <v>250</v>
      </c>
      <c r="J306" s="46">
        <v>1150</v>
      </c>
      <c r="K306" s="62">
        <f t="shared" si="52"/>
        <v>3681.29</v>
      </c>
      <c r="L306" s="63"/>
      <c r="M306" s="151"/>
    </row>
    <row r="307" spans="1:13" s="43" customFormat="1" ht="39.75" customHeight="1">
      <c r="A307" s="59">
        <f t="shared" si="47"/>
        <v>297</v>
      </c>
      <c r="B307" s="60" t="s">
        <v>948</v>
      </c>
      <c r="C307" s="64" t="s">
        <v>1256</v>
      </c>
      <c r="D307" s="61" t="s">
        <v>953</v>
      </c>
      <c r="E307" s="46">
        <v>73.59</v>
      </c>
      <c r="F307" s="47">
        <f t="shared" si="46"/>
        <v>30.999999999999996</v>
      </c>
      <c r="G307" s="46">
        <v>2281.29</v>
      </c>
      <c r="H307" s="46"/>
      <c r="I307" s="46">
        <v>250</v>
      </c>
      <c r="J307" s="46">
        <v>1150</v>
      </c>
      <c r="K307" s="62">
        <f t="shared" si="52"/>
        <v>3681.29</v>
      </c>
      <c r="L307" s="63"/>
      <c r="M307" s="151"/>
    </row>
    <row r="308" spans="1:13" s="43" customFormat="1" ht="39.75" customHeight="1">
      <c r="A308" s="59">
        <f t="shared" si="47"/>
        <v>298</v>
      </c>
      <c r="B308" s="60" t="s">
        <v>948</v>
      </c>
      <c r="C308" s="64" t="s">
        <v>1257</v>
      </c>
      <c r="D308" s="61" t="s">
        <v>953</v>
      </c>
      <c r="E308" s="46">
        <v>73.59</v>
      </c>
      <c r="F308" s="47">
        <f t="shared" si="46"/>
        <v>30.999999999999996</v>
      </c>
      <c r="G308" s="46">
        <v>2281.29</v>
      </c>
      <c r="H308" s="46"/>
      <c r="I308" s="46">
        <v>250</v>
      </c>
      <c r="J308" s="46">
        <v>1150</v>
      </c>
      <c r="K308" s="62">
        <f t="shared" si="52"/>
        <v>3681.29</v>
      </c>
      <c r="L308" s="63"/>
      <c r="M308" s="151"/>
    </row>
    <row r="309" spans="1:13" s="43" customFormat="1" ht="39.75" customHeight="1">
      <c r="A309" s="59">
        <f t="shared" si="47"/>
        <v>299</v>
      </c>
      <c r="B309" s="60" t="s">
        <v>948</v>
      </c>
      <c r="C309" s="64" t="s">
        <v>1258</v>
      </c>
      <c r="D309" s="61" t="s">
        <v>953</v>
      </c>
      <c r="E309" s="46">
        <v>73.59</v>
      </c>
      <c r="F309" s="47">
        <f t="shared" si="46"/>
        <v>71.999999999999986</v>
      </c>
      <c r="G309" s="46">
        <f t="shared" ref="G309:G321" si="53">2281.29+3017.19</f>
        <v>5298.48</v>
      </c>
      <c r="H309" s="46"/>
      <c r="I309" s="46">
        <f t="shared" ref="I309:I321" si="54">250+338.71</f>
        <v>588.71</v>
      </c>
      <c r="J309" s="46">
        <f t="shared" ref="J309:J321" si="55">1150+1558.06</f>
        <v>2708.06</v>
      </c>
      <c r="K309" s="62">
        <f t="shared" si="52"/>
        <v>8595.25</v>
      </c>
      <c r="L309" s="63" t="s">
        <v>965</v>
      </c>
      <c r="M309" s="151"/>
    </row>
    <row r="310" spans="1:13" s="43" customFormat="1" ht="39.75" customHeight="1">
      <c r="A310" s="59">
        <f t="shared" si="47"/>
        <v>300</v>
      </c>
      <c r="B310" s="60" t="s">
        <v>948</v>
      </c>
      <c r="C310" s="64" t="s">
        <v>1259</v>
      </c>
      <c r="D310" s="61" t="s">
        <v>953</v>
      </c>
      <c r="E310" s="46">
        <v>73.59</v>
      </c>
      <c r="F310" s="47">
        <f t="shared" si="46"/>
        <v>71.999999999999986</v>
      </c>
      <c r="G310" s="46">
        <f t="shared" si="53"/>
        <v>5298.48</v>
      </c>
      <c r="H310" s="46"/>
      <c r="I310" s="46">
        <f t="shared" si="54"/>
        <v>588.71</v>
      </c>
      <c r="J310" s="46">
        <f t="shared" si="55"/>
        <v>2708.06</v>
      </c>
      <c r="K310" s="62">
        <f t="shared" si="52"/>
        <v>8595.25</v>
      </c>
      <c r="L310" s="63" t="s">
        <v>965</v>
      </c>
      <c r="M310" s="151"/>
    </row>
    <row r="311" spans="1:13" s="43" customFormat="1" ht="39.75" customHeight="1">
      <c r="A311" s="59">
        <f t="shared" si="47"/>
        <v>301</v>
      </c>
      <c r="B311" s="60" t="s">
        <v>948</v>
      </c>
      <c r="C311" s="64" t="s">
        <v>1260</v>
      </c>
      <c r="D311" s="61" t="s">
        <v>953</v>
      </c>
      <c r="E311" s="46">
        <v>73.59</v>
      </c>
      <c r="F311" s="47">
        <f t="shared" si="46"/>
        <v>71.999999999999986</v>
      </c>
      <c r="G311" s="46">
        <f t="shared" si="53"/>
        <v>5298.48</v>
      </c>
      <c r="H311" s="46"/>
      <c r="I311" s="46">
        <f t="shared" si="54"/>
        <v>588.71</v>
      </c>
      <c r="J311" s="46">
        <f t="shared" si="55"/>
        <v>2708.06</v>
      </c>
      <c r="K311" s="62">
        <f t="shared" si="52"/>
        <v>8595.25</v>
      </c>
      <c r="L311" s="63" t="s">
        <v>965</v>
      </c>
      <c r="M311" s="151"/>
    </row>
    <row r="312" spans="1:13" s="43" customFormat="1" ht="39.75" customHeight="1">
      <c r="A312" s="59">
        <f t="shared" si="47"/>
        <v>302</v>
      </c>
      <c r="B312" s="60" t="s">
        <v>948</v>
      </c>
      <c r="C312" s="64" t="s">
        <v>1261</v>
      </c>
      <c r="D312" s="61" t="s">
        <v>953</v>
      </c>
      <c r="E312" s="46">
        <v>73.59</v>
      </c>
      <c r="F312" s="47">
        <f t="shared" si="46"/>
        <v>71.999999999999986</v>
      </c>
      <c r="G312" s="46">
        <f t="shared" si="53"/>
        <v>5298.48</v>
      </c>
      <c r="H312" s="46"/>
      <c r="I312" s="46">
        <f t="shared" si="54"/>
        <v>588.71</v>
      </c>
      <c r="J312" s="46">
        <f t="shared" si="55"/>
        <v>2708.06</v>
      </c>
      <c r="K312" s="62">
        <f t="shared" si="52"/>
        <v>8595.25</v>
      </c>
      <c r="L312" s="63" t="s">
        <v>965</v>
      </c>
      <c r="M312" s="151"/>
    </row>
    <row r="313" spans="1:13" s="43" customFormat="1" ht="39.75" customHeight="1">
      <c r="A313" s="59">
        <f t="shared" si="47"/>
        <v>303</v>
      </c>
      <c r="B313" s="60" t="s">
        <v>948</v>
      </c>
      <c r="C313" s="64" t="s">
        <v>1262</v>
      </c>
      <c r="D313" s="61" t="s">
        <v>953</v>
      </c>
      <c r="E313" s="46">
        <v>73.59</v>
      </c>
      <c r="F313" s="47">
        <f t="shared" ref="F313:F376" si="56">G313/E313</f>
        <v>71.999999999999986</v>
      </c>
      <c r="G313" s="46">
        <f t="shared" si="53"/>
        <v>5298.48</v>
      </c>
      <c r="H313" s="46"/>
      <c r="I313" s="46">
        <f t="shared" si="54"/>
        <v>588.71</v>
      </c>
      <c r="J313" s="46">
        <f t="shared" si="55"/>
        <v>2708.06</v>
      </c>
      <c r="K313" s="62">
        <f t="shared" si="52"/>
        <v>8595.25</v>
      </c>
      <c r="L313" s="63" t="s">
        <v>965</v>
      </c>
      <c r="M313" s="151"/>
    </row>
    <row r="314" spans="1:13" s="43" customFormat="1" ht="39.75" customHeight="1">
      <c r="A314" s="59">
        <f t="shared" si="47"/>
        <v>304</v>
      </c>
      <c r="B314" s="60" t="s">
        <v>948</v>
      </c>
      <c r="C314" s="64" t="s">
        <v>1263</v>
      </c>
      <c r="D314" s="61" t="s">
        <v>953</v>
      </c>
      <c r="E314" s="46">
        <v>73.59</v>
      </c>
      <c r="F314" s="47">
        <f t="shared" si="56"/>
        <v>71.999999999999986</v>
      </c>
      <c r="G314" s="46">
        <f t="shared" si="53"/>
        <v>5298.48</v>
      </c>
      <c r="H314" s="46"/>
      <c r="I314" s="46">
        <f t="shared" si="54"/>
        <v>588.71</v>
      </c>
      <c r="J314" s="46">
        <f t="shared" si="55"/>
        <v>2708.06</v>
      </c>
      <c r="K314" s="62">
        <f t="shared" si="52"/>
        <v>8595.25</v>
      </c>
      <c r="L314" s="63" t="s">
        <v>965</v>
      </c>
      <c r="M314" s="151"/>
    </row>
    <row r="315" spans="1:13" s="43" customFormat="1" ht="39.75" customHeight="1">
      <c r="A315" s="59">
        <f t="shared" si="47"/>
        <v>305</v>
      </c>
      <c r="B315" s="60" t="s">
        <v>948</v>
      </c>
      <c r="C315" s="64" t="s">
        <v>1264</v>
      </c>
      <c r="D315" s="61" t="s">
        <v>953</v>
      </c>
      <c r="E315" s="46">
        <v>73.59</v>
      </c>
      <c r="F315" s="47">
        <f t="shared" si="56"/>
        <v>71.999999999999986</v>
      </c>
      <c r="G315" s="46">
        <f t="shared" si="53"/>
        <v>5298.48</v>
      </c>
      <c r="H315" s="46"/>
      <c r="I315" s="46">
        <f t="shared" si="54"/>
        <v>588.71</v>
      </c>
      <c r="J315" s="46">
        <f t="shared" si="55"/>
        <v>2708.06</v>
      </c>
      <c r="K315" s="62">
        <f t="shared" si="52"/>
        <v>8595.25</v>
      </c>
      <c r="L315" s="63" t="s">
        <v>965</v>
      </c>
      <c r="M315" s="151"/>
    </row>
    <row r="316" spans="1:13" s="43" customFormat="1" ht="39.75" customHeight="1">
      <c r="A316" s="59">
        <f t="shared" si="47"/>
        <v>306</v>
      </c>
      <c r="B316" s="60" t="s">
        <v>948</v>
      </c>
      <c r="C316" s="64" t="s">
        <v>1265</v>
      </c>
      <c r="D316" s="61" t="s">
        <v>953</v>
      </c>
      <c r="E316" s="46">
        <v>73.59</v>
      </c>
      <c r="F316" s="47">
        <f t="shared" si="56"/>
        <v>71.999999999999986</v>
      </c>
      <c r="G316" s="46">
        <f t="shared" si="53"/>
        <v>5298.48</v>
      </c>
      <c r="H316" s="46"/>
      <c r="I316" s="46">
        <f t="shared" si="54"/>
        <v>588.71</v>
      </c>
      <c r="J316" s="46">
        <f t="shared" si="55"/>
        <v>2708.06</v>
      </c>
      <c r="K316" s="62">
        <f t="shared" si="52"/>
        <v>8595.25</v>
      </c>
      <c r="L316" s="63" t="s">
        <v>965</v>
      </c>
      <c r="M316" s="151"/>
    </row>
    <row r="317" spans="1:13" s="43" customFormat="1" ht="39.75" customHeight="1">
      <c r="A317" s="59">
        <f t="shared" si="47"/>
        <v>307</v>
      </c>
      <c r="B317" s="60" t="s">
        <v>948</v>
      </c>
      <c r="C317" s="64" t="s">
        <v>1266</v>
      </c>
      <c r="D317" s="61" t="s">
        <v>953</v>
      </c>
      <c r="E317" s="46">
        <v>73.59</v>
      </c>
      <c r="F317" s="47">
        <f t="shared" si="56"/>
        <v>71.999999999999986</v>
      </c>
      <c r="G317" s="46">
        <f t="shared" si="53"/>
        <v>5298.48</v>
      </c>
      <c r="H317" s="46"/>
      <c r="I317" s="46">
        <f t="shared" si="54"/>
        <v>588.71</v>
      </c>
      <c r="J317" s="46">
        <f t="shared" si="55"/>
        <v>2708.06</v>
      </c>
      <c r="K317" s="62">
        <f t="shared" si="52"/>
        <v>8595.25</v>
      </c>
      <c r="L317" s="63" t="s">
        <v>965</v>
      </c>
      <c r="M317" s="151"/>
    </row>
    <row r="318" spans="1:13" s="43" customFormat="1" ht="39.75" customHeight="1">
      <c r="A318" s="59">
        <f t="shared" si="47"/>
        <v>308</v>
      </c>
      <c r="B318" s="60" t="s">
        <v>948</v>
      </c>
      <c r="C318" s="64" t="s">
        <v>1267</v>
      </c>
      <c r="D318" s="61" t="s">
        <v>953</v>
      </c>
      <c r="E318" s="46">
        <v>73.59</v>
      </c>
      <c r="F318" s="47">
        <f t="shared" si="56"/>
        <v>71.999999999999986</v>
      </c>
      <c r="G318" s="46">
        <f t="shared" si="53"/>
        <v>5298.48</v>
      </c>
      <c r="H318" s="46"/>
      <c r="I318" s="46">
        <f t="shared" si="54"/>
        <v>588.71</v>
      </c>
      <c r="J318" s="46">
        <f t="shared" si="55"/>
        <v>2708.06</v>
      </c>
      <c r="K318" s="62">
        <f t="shared" si="52"/>
        <v>8595.25</v>
      </c>
      <c r="L318" s="63" t="s">
        <v>965</v>
      </c>
      <c r="M318" s="151"/>
    </row>
    <row r="319" spans="1:13" s="43" customFormat="1" ht="39.75" customHeight="1">
      <c r="A319" s="59">
        <f t="shared" si="47"/>
        <v>309</v>
      </c>
      <c r="B319" s="60" t="s">
        <v>948</v>
      </c>
      <c r="C319" s="64" t="s">
        <v>1268</v>
      </c>
      <c r="D319" s="61" t="s">
        <v>953</v>
      </c>
      <c r="E319" s="46">
        <v>73.59</v>
      </c>
      <c r="F319" s="47">
        <f t="shared" si="56"/>
        <v>71.999999999999986</v>
      </c>
      <c r="G319" s="46">
        <f t="shared" si="53"/>
        <v>5298.48</v>
      </c>
      <c r="H319" s="46"/>
      <c r="I319" s="46">
        <f t="shared" si="54"/>
        <v>588.71</v>
      </c>
      <c r="J319" s="46">
        <f t="shared" si="55"/>
        <v>2708.06</v>
      </c>
      <c r="K319" s="62">
        <f t="shared" si="52"/>
        <v>8595.25</v>
      </c>
      <c r="L319" s="63" t="s">
        <v>965</v>
      </c>
      <c r="M319" s="151"/>
    </row>
    <row r="320" spans="1:13" s="43" customFormat="1" ht="39.75" customHeight="1">
      <c r="A320" s="59">
        <f t="shared" si="47"/>
        <v>310</v>
      </c>
      <c r="B320" s="60" t="s">
        <v>948</v>
      </c>
      <c r="C320" s="64" t="s">
        <v>1269</v>
      </c>
      <c r="D320" s="61" t="s">
        <v>953</v>
      </c>
      <c r="E320" s="46">
        <v>73.59</v>
      </c>
      <c r="F320" s="47">
        <f t="shared" si="56"/>
        <v>71.999999999999986</v>
      </c>
      <c r="G320" s="46">
        <f t="shared" si="53"/>
        <v>5298.48</v>
      </c>
      <c r="H320" s="46"/>
      <c r="I320" s="46">
        <f t="shared" si="54"/>
        <v>588.71</v>
      </c>
      <c r="J320" s="46">
        <f t="shared" si="55"/>
        <v>2708.06</v>
      </c>
      <c r="K320" s="62">
        <f t="shared" si="52"/>
        <v>8595.25</v>
      </c>
      <c r="L320" s="63" t="s">
        <v>965</v>
      </c>
      <c r="M320" s="151"/>
    </row>
    <row r="321" spans="1:13" s="43" customFormat="1" ht="39.75" customHeight="1">
      <c r="A321" s="59">
        <f t="shared" si="47"/>
        <v>311</v>
      </c>
      <c r="B321" s="60" t="s">
        <v>948</v>
      </c>
      <c r="C321" s="64" t="s">
        <v>1270</v>
      </c>
      <c r="D321" s="61" t="s">
        <v>953</v>
      </c>
      <c r="E321" s="46">
        <v>73.59</v>
      </c>
      <c r="F321" s="47">
        <f t="shared" si="56"/>
        <v>71.999999999999986</v>
      </c>
      <c r="G321" s="46">
        <f t="shared" si="53"/>
        <v>5298.48</v>
      </c>
      <c r="H321" s="46"/>
      <c r="I321" s="46">
        <f t="shared" si="54"/>
        <v>588.71</v>
      </c>
      <c r="J321" s="46">
        <f t="shared" si="55"/>
        <v>2708.06</v>
      </c>
      <c r="K321" s="62">
        <f t="shared" si="52"/>
        <v>8595.25</v>
      </c>
      <c r="L321" s="63" t="s">
        <v>965</v>
      </c>
      <c r="M321" s="151"/>
    </row>
    <row r="322" spans="1:13" s="43" customFormat="1" ht="39.75" customHeight="1">
      <c r="A322" s="59">
        <f t="shared" si="47"/>
        <v>312</v>
      </c>
      <c r="B322" s="60" t="s">
        <v>948</v>
      </c>
      <c r="C322" s="64" t="s">
        <v>1271</v>
      </c>
      <c r="D322" s="61" t="s">
        <v>953</v>
      </c>
      <c r="E322" s="46">
        <v>73.59</v>
      </c>
      <c r="F322" s="47">
        <f t="shared" si="56"/>
        <v>91.998777007745602</v>
      </c>
      <c r="G322" s="46">
        <f>2281.29+4488.9</f>
        <v>6770.19</v>
      </c>
      <c r="H322" s="48"/>
      <c r="I322" s="46">
        <f>250+500</f>
        <v>750</v>
      </c>
      <c r="J322" s="46">
        <f>1150+2300</f>
        <v>3450</v>
      </c>
      <c r="K322" s="62">
        <f t="shared" si="52"/>
        <v>10970.189999999999</v>
      </c>
      <c r="L322" s="63" t="s">
        <v>610</v>
      </c>
      <c r="M322" s="151"/>
    </row>
    <row r="323" spans="1:13" s="43" customFormat="1" ht="39.75" customHeight="1">
      <c r="A323" s="59">
        <f t="shared" si="47"/>
        <v>313</v>
      </c>
      <c r="B323" s="60" t="s">
        <v>948</v>
      </c>
      <c r="C323" s="64" t="s">
        <v>1272</v>
      </c>
      <c r="D323" s="61" t="s">
        <v>950</v>
      </c>
      <c r="E323" s="46">
        <v>71.400000000000006</v>
      </c>
      <c r="F323" s="47">
        <f t="shared" si="56"/>
        <v>31</v>
      </c>
      <c r="G323" s="46">
        <v>2213.4</v>
      </c>
      <c r="H323" s="46">
        <v>35</v>
      </c>
      <c r="I323" s="46">
        <v>250</v>
      </c>
      <c r="J323" s="46">
        <v>1380</v>
      </c>
      <c r="K323" s="62">
        <f t="shared" si="52"/>
        <v>3878.4</v>
      </c>
      <c r="L323" s="63"/>
      <c r="M323" s="151"/>
    </row>
    <row r="324" spans="1:13" s="43" customFormat="1" ht="39.75" customHeight="1">
      <c r="A324" s="59">
        <f t="shared" si="47"/>
        <v>314</v>
      </c>
      <c r="B324" s="60" t="s">
        <v>948</v>
      </c>
      <c r="C324" s="64" t="s">
        <v>1273</v>
      </c>
      <c r="D324" s="61" t="s">
        <v>950</v>
      </c>
      <c r="E324" s="46">
        <v>71.400000000000006</v>
      </c>
      <c r="F324" s="47">
        <f t="shared" si="56"/>
        <v>31</v>
      </c>
      <c r="G324" s="46">
        <v>2213.4</v>
      </c>
      <c r="H324" s="46">
        <v>35</v>
      </c>
      <c r="I324" s="46">
        <v>250</v>
      </c>
      <c r="J324" s="46">
        <v>1380</v>
      </c>
      <c r="K324" s="62">
        <f t="shared" si="52"/>
        <v>3878.4</v>
      </c>
      <c r="L324" s="63"/>
      <c r="M324" s="151"/>
    </row>
    <row r="325" spans="1:13" s="43" customFormat="1" ht="39.75" customHeight="1">
      <c r="A325" s="59">
        <f t="shared" si="47"/>
        <v>315</v>
      </c>
      <c r="B325" s="60" t="s">
        <v>948</v>
      </c>
      <c r="C325" s="64" t="s">
        <v>1274</v>
      </c>
      <c r="D325" s="61" t="s">
        <v>950</v>
      </c>
      <c r="E325" s="46">
        <v>71.400000000000006</v>
      </c>
      <c r="F325" s="47">
        <f t="shared" si="56"/>
        <v>31</v>
      </c>
      <c r="G325" s="46">
        <v>2213.4</v>
      </c>
      <c r="H325" s="46">
        <v>35</v>
      </c>
      <c r="I325" s="46">
        <v>250</v>
      </c>
      <c r="J325" s="46">
        <v>1380</v>
      </c>
      <c r="K325" s="62">
        <f t="shared" si="52"/>
        <v>3878.4</v>
      </c>
      <c r="L325" s="63"/>
      <c r="M325" s="151"/>
    </row>
    <row r="326" spans="1:13" s="43" customFormat="1" ht="39.75" customHeight="1">
      <c r="A326" s="59">
        <f t="shared" si="47"/>
        <v>316</v>
      </c>
      <c r="B326" s="60" t="s">
        <v>948</v>
      </c>
      <c r="C326" s="64" t="s">
        <v>1275</v>
      </c>
      <c r="D326" s="61" t="s">
        <v>950</v>
      </c>
      <c r="E326" s="46">
        <v>71.400000000000006</v>
      </c>
      <c r="F326" s="47">
        <f t="shared" si="56"/>
        <v>31</v>
      </c>
      <c r="G326" s="46">
        <v>2213.4</v>
      </c>
      <c r="H326" s="46"/>
      <c r="I326" s="46">
        <v>250</v>
      </c>
      <c r="J326" s="46">
        <v>1380</v>
      </c>
      <c r="K326" s="62">
        <f t="shared" si="52"/>
        <v>3843.4</v>
      </c>
      <c r="L326" s="63"/>
      <c r="M326" s="151"/>
    </row>
    <row r="327" spans="1:13" s="43" customFormat="1" ht="39.75" customHeight="1">
      <c r="A327" s="59">
        <f t="shared" si="47"/>
        <v>317</v>
      </c>
      <c r="B327" s="60" t="s">
        <v>948</v>
      </c>
      <c r="C327" s="64" t="s">
        <v>1276</v>
      </c>
      <c r="D327" s="61" t="s">
        <v>953</v>
      </c>
      <c r="E327" s="46">
        <v>73.59</v>
      </c>
      <c r="F327" s="47">
        <f t="shared" si="56"/>
        <v>30.999999999999996</v>
      </c>
      <c r="G327" s="46">
        <v>2281.29</v>
      </c>
      <c r="H327" s="46">
        <v>50</v>
      </c>
      <c r="I327" s="46">
        <v>250</v>
      </c>
      <c r="J327" s="46">
        <v>1150</v>
      </c>
      <c r="K327" s="62">
        <f t="shared" si="52"/>
        <v>3731.29</v>
      </c>
      <c r="L327" s="63"/>
      <c r="M327" s="151"/>
    </row>
    <row r="328" spans="1:13" s="43" customFormat="1" ht="39.75" customHeight="1">
      <c r="A328" s="59">
        <f t="shared" si="47"/>
        <v>318</v>
      </c>
      <c r="B328" s="60" t="s">
        <v>948</v>
      </c>
      <c r="C328" s="64" t="s">
        <v>1277</v>
      </c>
      <c r="D328" s="61" t="s">
        <v>953</v>
      </c>
      <c r="E328" s="46">
        <v>73.59</v>
      </c>
      <c r="F328" s="47">
        <f t="shared" si="56"/>
        <v>30.999999999999996</v>
      </c>
      <c r="G328" s="46">
        <v>2281.29</v>
      </c>
      <c r="H328" s="46">
        <v>35</v>
      </c>
      <c r="I328" s="46">
        <v>250</v>
      </c>
      <c r="J328" s="46">
        <v>1150</v>
      </c>
      <c r="K328" s="62">
        <f t="shared" si="52"/>
        <v>3716.29</v>
      </c>
      <c r="L328" s="63"/>
      <c r="M328" s="151"/>
    </row>
    <row r="329" spans="1:13" s="43" customFormat="1" ht="39.75" customHeight="1">
      <c r="A329" s="59">
        <f t="shared" si="47"/>
        <v>319</v>
      </c>
      <c r="B329" s="60" t="s">
        <v>948</v>
      </c>
      <c r="C329" s="64" t="s">
        <v>1278</v>
      </c>
      <c r="D329" s="61" t="s">
        <v>953</v>
      </c>
      <c r="E329" s="46">
        <v>73.59</v>
      </c>
      <c r="F329" s="47">
        <f t="shared" si="56"/>
        <v>30.999999999999996</v>
      </c>
      <c r="G329" s="46">
        <v>2281.29</v>
      </c>
      <c r="H329" s="46">
        <v>35</v>
      </c>
      <c r="I329" s="46">
        <v>250</v>
      </c>
      <c r="J329" s="46">
        <v>1150</v>
      </c>
      <c r="K329" s="62">
        <f t="shared" si="52"/>
        <v>3716.29</v>
      </c>
      <c r="L329" s="63"/>
      <c r="M329" s="151"/>
    </row>
    <row r="330" spans="1:13" s="43" customFormat="1" ht="39.75" customHeight="1">
      <c r="A330" s="59">
        <f t="shared" si="47"/>
        <v>320</v>
      </c>
      <c r="B330" s="60" t="s">
        <v>948</v>
      </c>
      <c r="C330" s="64" t="s">
        <v>1279</v>
      </c>
      <c r="D330" s="61" t="s">
        <v>953</v>
      </c>
      <c r="E330" s="46">
        <v>73.59</v>
      </c>
      <c r="F330" s="47">
        <f t="shared" si="56"/>
        <v>30.999999999999996</v>
      </c>
      <c r="G330" s="46">
        <v>2281.29</v>
      </c>
      <c r="H330" s="46">
        <v>35</v>
      </c>
      <c r="I330" s="46">
        <v>250</v>
      </c>
      <c r="J330" s="46">
        <v>1150</v>
      </c>
      <c r="K330" s="62">
        <f t="shared" si="52"/>
        <v>3716.29</v>
      </c>
      <c r="L330" s="63"/>
      <c r="M330" s="151"/>
    </row>
    <row r="331" spans="1:13" s="43" customFormat="1" ht="39.75" customHeight="1">
      <c r="A331" s="59">
        <f t="shared" si="47"/>
        <v>321</v>
      </c>
      <c r="B331" s="60" t="s">
        <v>948</v>
      </c>
      <c r="C331" s="64" t="s">
        <v>1280</v>
      </c>
      <c r="D331" s="61" t="s">
        <v>953</v>
      </c>
      <c r="E331" s="46">
        <v>73.59</v>
      </c>
      <c r="F331" s="47">
        <f t="shared" si="56"/>
        <v>30.999999999999996</v>
      </c>
      <c r="G331" s="46">
        <v>2281.29</v>
      </c>
      <c r="H331" s="46">
        <v>35</v>
      </c>
      <c r="I331" s="46">
        <v>250</v>
      </c>
      <c r="J331" s="46">
        <v>1150</v>
      </c>
      <c r="K331" s="62">
        <f t="shared" si="52"/>
        <v>3716.29</v>
      </c>
      <c r="L331" s="63"/>
      <c r="M331" s="151"/>
    </row>
    <row r="332" spans="1:13" s="43" customFormat="1" ht="39.75" customHeight="1">
      <c r="A332" s="59">
        <f t="shared" si="47"/>
        <v>322</v>
      </c>
      <c r="B332" s="60" t="s">
        <v>948</v>
      </c>
      <c r="C332" s="64" t="s">
        <v>1281</v>
      </c>
      <c r="D332" s="61" t="s">
        <v>953</v>
      </c>
      <c r="E332" s="46">
        <v>73.59</v>
      </c>
      <c r="F332" s="47">
        <f t="shared" si="56"/>
        <v>30.999999999999996</v>
      </c>
      <c r="G332" s="46">
        <v>2281.29</v>
      </c>
      <c r="H332" s="46"/>
      <c r="I332" s="46">
        <v>250</v>
      </c>
      <c r="J332" s="46">
        <v>1150</v>
      </c>
      <c r="K332" s="62">
        <f t="shared" si="52"/>
        <v>3681.29</v>
      </c>
      <c r="L332" s="63"/>
      <c r="M332" s="151"/>
    </row>
    <row r="333" spans="1:13" s="43" customFormat="1" ht="39.75" customHeight="1">
      <c r="A333" s="59">
        <f t="shared" ref="A333:A396" si="57">A332+1</f>
        <v>323</v>
      </c>
      <c r="B333" s="60" t="s">
        <v>948</v>
      </c>
      <c r="C333" s="64" t="s">
        <v>1282</v>
      </c>
      <c r="D333" s="61" t="s">
        <v>953</v>
      </c>
      <c r="E333" s="46">
        <v>73.59</v>
      </c>
      <c r="F333" s="47">
        <f t="shared" si="56"/>
        <v>30.999999999999996</v>
      </c>
      <c r="G333" s="46">
        <v>2281.29</v>
      </c>
      <c r="H333" s="46">
        <v>35</v>
      </c>
      <c r="I333" s="46">
        <v>250</v>
      </c>
      <c r="J333" s="46">
        <v>1150</v>
      </c>
      <c r="K333" s="62">
        <f t="shared" si="52"/>
        <v>3716.29</v>
      </c>
      <c r="L333" s="63"/>
      <c r="M333" s="151"/>
    </row>
    <row r="334" spans="1:13" s="43" customFormat="1" ht="39.75" customHeight="1">
      <c r="A334" s="59">
        <f t="shared" si="57"/>
        <v>324</v>
      </c>
      <c r="B334" s="60" t="s">
        <v>948</v>
      </c>
      <c r="C334" s="64" t="s">
        <v>1283</v>
      </c>
      <c r="D334" s="61" t="s">
        <v>953</v>
      </c>
      <c r="E334" s="46">
        <v>73.59</v>
      </c>
      <c r="F334" s="47">
        <f t="shared" si="56"/>
        <v>30.999999999999996</v>
      </c>
      <c r="G334" s="46">
        <v>2281.29</v>
      </c>
      <c r="H334" s="46">
        <v>35</v>
      </c>
      <c r="I334" s="46">
        <v>250</v>
      </c>
      <c r="J334" s="46">
        <v>1150</v>
      </c>
      <c r="K334" s="62">
        <f t="shared" si="52"/>
        <v>3716.29</v>
      </c>
      <c r="L334" s="63"/>
      <c r="M334" s="151"/>
    </row>
    <row r="335" spans="1:13" s="43" customFormat="1" ht="39.75" customHeight="1">
      <c r="A335" s="59">
        <f t="shared" si="57"/>
        <v>325</v>
      </c>
      <c r="B335" s="60" t="s">
        <v>948</v>
      </c>
      <c r="C335" s="64" t="s">
        <v>1284</v>
      </c>
      <c r="D335" s="61" t="s">
        <v>953</v>
      </c>
      <c r="E335" s="46">
        <v>73.59</v>
      </c>
      <c r="F335" s="47">
        <f t="shared" si="56"/>
        <v>30.999999999999996</v>
      </c>
      <c r="G335" s="46">
        <v>2281.29</v>
      </c>
      <c r="H335" s="46">
        <v>35</v>
      </c>
      <c r="I335" s="46">
        <v>250</v>
      </c>
      <c r="J335" s="46">
        <v>1150</v>
      </c>
      <c r="K335" s="62">
        <f t="shared" si="52"/>
        <v>3716.29</v>
      </c>
      <c r="L335" s="63"/>
      <c r="M335" s="151"/>
    </row>
    <row r="336" spans="1:13" s="43" customFormat="1" ht="39.75" customHeight="1">
      <c r="A336" s="59">
        <f t="shared" si="57"/>
        <v>326</v>
      </c>
      <c r="B336" s="60" t="s">
        <v>948</v>
      </c>
      <c r="C336" s="64" t="s">
        <v>1285</v>
      </c>
      <c r="D336" s="61" t="s">
        <v>953</v>
      </c>
      <c r="E336" s="46">
        <v>73.59</v>
      </c>
      <c r="F336" s="47">
        <f t="shared" si="56"/>
        <v>30.999999999999996</v>
      </c>
      <c r="G336" s="46">
        <v>2281.29</v>
      </c>
      <c r="H336" s="46">
        <v>35</v>
      </c>
      <c r="I336" s="46">
        <v>250</v>
      </c>
      <c r="J336" s="46">
        <v>1150</v>
      </c>
      <c r="K336" s="62">
        <f t="shared" si="52"/>
        <v>3716.29</v>
      </c>
      <c r="L336" s="63"/>
      <c r="M336" s="151"/>
    </row>
    <row r="337" spans="1:13" s="43" customFormat="1" ht="39.75" customHeight="1">
      <c r="A337" s="59">
        <f t="shared" si="57"/>
        <v>327</v>
      </c>
      <c r="B337" s="60" t="s">
        <v>948</v>
      </c>
      <c r="C337" s="64" t="s">
        <v>1286</v>
      </c>
      <c r="D337" s="61" t="s">
        <v>953</v>
      </c>
      <c r="E337" s="46">
        <v>73.59</v>
      </c>
      <c r="F337" s="47">
        <f t="shared" si="56"/>
        <v>30.999999999999996</v>
      </c>
      <c r="G337" s="46">
        <v>2281.29</v>
      </c>
      <c r="H337" s="46">
        <v>35</v>
      </c>
      <c r="I337" s="46">
        <v>250</v>
      </c>
      <c r="J337" s="46">
        <v>1150</v>
      </c>
      <c r="K337" s="62">
        <f t="shared" si="52"/>
        <v>3716.29</v>
      </c>
      <c r="L337" s="63"/>
      <c r="M337" s="151"/>
    </row>
    <row r="338" spans="1:13" s="43" customFormat="1" ht="39.75" customHeight="1">
      <c r="A338" s="59">
        <f t="shared" si="57"/>
        <v>328</v>
      </c>
      <c r="B338" s="60" t="s">
        <v>948</v>
      </c>
      <c r="C338" s="64" t="s">
        <v>1287</v>
      </c>
      <c r="D338" s="61" t="s">
        <v>953</v>
      </c>
      <c r="E338" s="46">
        <v>73.59</v>
      </c>
      <c r="F338" s="47">
        <f t="shared" si="56"/>
        <v>30.999999999999996</v>
      </c>
      <c r="G338" s="46">
        <v>2281.29</v>
      </c>
      <c r="H338" s="46"/>
      <c r="I338" s="46">
        <v>250</v>
      </c>
      <c r="J338" s="46">
        <v>1150</v>
      </c>
      <c r="K338" s="62">
        <f t="shared" si="52"/>
        <v>3681.29</v>
      </c>
      <c r="L338" s="63"/>
      <c r="M338" s="151"/>
    </row>
    <row r="339" spans="1:13" s="43" customFormat="1" ht="39.75" customHeight="1">
      <c r="A339" s="59">
        <f t="shared" si="57"/>
        <v>329</v>
      </c>
      <c r="B339" s="60" t="s">
        <v>948</v>
      </c>
      <c r="C339" s="64" t="s">
        <v>1288</v>
      </c>
      <c r="D339" s="61" t="s">
        <v>953</v>
      </c>
      <c r="E339" s="46">
        <v>73.59</v>
      </c>
      <c r="F339" s="47">
        <f t="shared" si="56"/>
        <v>30.999999999999996</v>
      </c>
      <c r="G339" s="46">
        <v>2281.29</v>
      </c>
      <c r="H339" s="46"/>
      <c r="I339" s="46">
        <v>250</v>
      </c>
      <c r="J339" s="46">
        <v>1150</v>
      </c>
      <c r="K339" s="62">
        <f t="shared" si="52"/>
        <v>3681.29</v>
      </c>
      <c r="L339" s="63"/>
      <c r="M339" s="151"/>
    </row>
    <row r="340" spans="1:13" s="43" customFormat="1" ht="39.75" customHeight="1">
      <c r="A340" s="59">
        <f t="shared" si="57"/>
        <v>330</v>
      </c>
      <c r="B340" s="60" t="s">
        <v>948</v>
      </c>
      <c r="C340" s="64" t="s">
        <v>1289</v>
      </c>
      <c r="D340" s="61" t="s">
        <v>953</v>
      </c>
      <c r="E340" s="46">
        <v>73.59</v>
      </c>
      <c r="F340" s="47">
        <f t="shared" si="56"/>
        <v>30.999999999999996</v>
      </c>
      <c r="G340" s="46">
        <v>2281.29</v>
      </c>
      <c r="H340" s="46"/>
      <c r="I340" s="46">
        <v>250</v>
      </c>
      <c r="J340" s="46">
        <v>1150</v>
      </c>
      <c r="K340" s="62">
        <f t="shared" si="52"/>
        <v>3681.29</v>
      </c>
      <c r="L340" s="63"/>
      <c r="M340" s="151"/>
    </row>
    <row r="341" spans="1:13" s="43" customFormat="1" ht="39.75" customHeight="1">
      <c r="A341" s="59">
        <f t="shared" si="57"/>
        <v>331</v>
      </c>
      <c r="B341" s="60" t="s">
        <v>948</v>
      </c>
      <c r="C341" s="64" t="s">
        <v>1290</v>
      </c>
      <c r="D341" s="61" t="s">
        <v>953</v>
      </c>
      <c r="E341" s="46">
        <v>73.59</v>
      </c>
      <c r="F341" s="47">
        <f t="shared" si="56"/>
        <v>30.999999999999996</v>
      </c>
      <c r="G341" s="46">
        <v>2281.29</v>
      </c>
      <c r="H341" s="46"/>
      <c r="I341" s="46">
        <v>250</v>
      </c>
      <c r="J341" s="46">
        <v>1150</v>
      </c>
      <c r="K341" s="62">
        <f t="shared" si="52"/>
        <v>3681.29</v>
      </c>
      <c r="L341" s="63"/>
      <c r="M341" s="151"/>
    </row>
    <row r="342" spans="1:13" s="43" customFormat="1" ht="39.75" customHeight="1">
      <c r="A342" s="59">
        <f t="shared" si="57"/>
        <v>332</v>
      </c>
      <c r="B342" s="60" t="s">
        <v>948</v>
      </c>
      <c r="C342" s="64" t="s">
        <v>1291</v>
      </c>
      <c r="D342" s="61" t="s">
        <v>953</v>
      </c>
      <c r="E342" s="46">
        <v>73.59</v>
      </c>
      <c r="F342" s="47">
        <f t="shared" si="56"/>
        <v>30.999999999999996</v>
      </c>
      <c r="G342" s="46">
        <v>2281.29</v>
      </c>
      <c r="H342" s="46"/>
      <c r="I342" s="46">
        <v>250</v>
      </c>
      <c r="J342" s="46">
        <v>1150</v>
      </c>
      <c r="K342" s="62">
        <f t="shared" si="52"/>
        <v>3681.29</v>
      </c>
      <c r="L342" s="63"/>
      <c r="M342" s="151"/>
    </row>
    <row r="343" spans="1:13" s="43" customFormat="1" ht="39.75" customHeight="1">
      <c r="A343" s="59">
        <f t="shared" si="57"/>
        <v>333</v>
      </c>
      <c r="B343" s="60" t="s">
        <v>948</v>
      </c>
      <c r="C343" s="64" t="s">
        <v>1292</v>
      </c>
      <c r="D343" s="61" t="s">
        <v>953</v>
      </c>
      <c r="E343" s="46">
        <v>73.59</v>
      </c>
      <c r="F343" s="47">
        <f t="shared" si="56"/>
        <v>30.999999999999996</v>
      </c>
      <c r="G343" s="46">
        <v>2281.29</v>
      </c>
      <c r="H343" s="46"/>
      <c r="I343" s="46">
        <v>250</v>
      </c>
      <c r="J343" s="46">
        <v>1150</v>
      </c>
      <c r="K343" s="62">
        <f t="shared" si="52"/>
        <v>3681.29</v>
      </c>
      <c r="L343" s="63"/>
      <c r="M343" s="151"/>
    </row>
    <row r="344" spans="1:13" s="43" customFormat="1" ht="39.75" customHeight="1">
      <c r="A344" s="59">
        <f t="shared" si="57"/>
        <v>334</v>
      </c>
      <c r="B344" s="60" t="s">
        <v>948</v>
      </c>
      <c r="C344" s="64" t="s">
        <v>1293</v>
      </c>
      <c r="D344" s="61" t="s">
        <v>953</v>
      </c>
      <c r="E344" s="46">
        <v>73.59</v>
      </c>
      <c r="F344" s="47">
        <f t="shared" si="56"/>
        <v>30.999999999999996</v>
      </c>
      <c r="G344" s="46">
        <v>2281.29</v>
      </c>
      <c r="H344" s="46"/>
      <c r="I344" s="46">
        <v>250</v>
      </c>
      <c r="J344" s="46">
        <v>1150</v>
      </c>
      <c r="K344" s="62">
        <f t="shared" si="52"/>
        <v>3681.29</v>
      </c>
      <c r="L344" s="63"/>
      <c r="M344" s="151"/>
    </row>
    <row r="345" spans="1:13" s="43" customFormat="1" ht="39.75" customHeight="1">
      <c r="A345" s="59">
        <f t="shared" si="57"/>
        <v>335</v>
      </c>
      <c r="B345" s="60" t="s">
        <v>948</v>
      </c>
      <c r="C345" s="64" t="s">
        <v>1294</v>
      </c>
      <c r="D345" s="61" t="s">
        <v>953</v>
      </c>
      <c r="E345" s="46">
        <v>73.59</v>
      </c>
      <c r="F345" s="47">
        <f t="shared" si="56"/>
        <v>30.999999999999996</v>
      </c>
      <c r="G345" s="46">
        <v>2281.29</v>
      </c>
      <c r="H345" s="46"/>
      <c r="I345" s="46">
        <v>250</v>
      </c>
      <c r="J345" s="46">
        <v>1150</v>
      </c>
      <c r="K345" s="62">
        <f t="shared" si="52"/>
        <v>3681.29</v>
      </c>
      <c r="L345" s="63"/>
      <c r="M345" s="151"/>
    </row>
    <row r="346" spans="1:13" s="43" customFormat="1" ht="39.75" customHeight="1">
      <c r="A346" s="59">
        <f t="shared" si="57"/>
        <v>336</v>
      </c>
      <c r="B346" s="60" t="s">
        <v>948</v>
      </c>
      <c r="C346" s="64" t="s">
        <v>1295</v>
      </c>
      <c r="D346" s="61" t="s">
        <v>953</v>
      </c>
      <c r="E346" s="46">
        <v>73.59</v>
      </c>
      <c r="F346" s="47">
        <f t="shared" si="56"/>
        <v>30.999999999999996</v>
      </c>
      <c r="G346" s="46">
        <v>2281.29</v>
      </c>
      <c r="H346" s="46"/>
      <c r="I346" s="46">
        <v>250</v>
      </c>
      <c r="J346" s="46">
        <v>1150</v>
      </c>
      <c r="K346" s="62">
        <f t="shared" si="52"/>
        <v>3681.29</v>
      </c>
      <c r="L346" s="63"/>
      <c r="M346" s="151"/>
    </row>
    <row r="347" spans="1:13" s="43" customFormat="1" ht="39.75" customHeight="1">
      <c r="A347" s="59">
        <f t="shared" si="57"/>
        <v>337</v>
      </c>
      <c r="B347" s="60" t="s">
        <v>948</v>
      </c>
      <c r="C347" s="64" t="s">
        <v>1296</v>
      </c>
      <c r="D347" s="61" t="s">
        <v>953</v>
      </c>
      <c r="E347" s="46">
        <v>73.59</v>
      </c>
      <c r="F347" s="47">
        <f t="shared" si="56"/>
        <v>30.999999999999996</v>
      </c>
      <c r="G347" s="46">
        <v>2281.29</v>
      </c>
      <c r="H347" s="46"/>
      <c r="I347" s="46">
        <v>250</v>
      </c>
      <c r="J347" s="46">
        <v>1150</v>
      </c>
      <c r="K347" s="62">
        <f t="shared" si="52"/>
        <v>3681.29</v>
      </c>
      <c r="L347" s="63"/>
      <c r="M347" s="151"/>
    </row>
    <row r="348" spans="1:13" s="43" customFormat="1" ht="39.75" customHeight="1">
      <c r="A348" s="59">
        <f t="shared" si="57"/>
        <v>338</v>
      </c>
      <c r="B348" s="60" t="s">
        <v>948</v>
      </c>
      <c r="C348" s="64" t="s">
        <v>1297</v>
      </c>
      <c r="D348" s="61" t="s">
        <v>953</v>
      </c>
      <c r="E348" s="46">
        <v>73.59</v>
      </c>
      <c r="F348" s="47">
        <f t="shared" si="56"/>
        <v>30.999999999999996</v>
      </c>
      <c r="G348" s="46">
        <v>2281.29</v>
      </c>
      <c r="H348" s="46"/>
      <c r="I348" s="46">
        <v>250</v>
      </c>
      <c r="J348" s="46">
        <v>1150</v>
      </c>
      <c r="K348" s="62">
        <f t="shared" si="52"/>
        <v>3681.29</v>
      </c>
      <c r="L348" s="63"/>
      <c r="M348" s="151"/>
    </row>
    <row r="349" spans="1:13" s="43" customFormat="1" ht="39.75" customHeight="1">
      <c r="A349" s="59">
        <f t="shared" si="57"/>
        <v>339</v>
      </c>
      <c r="B349" s="60" t="s">
        <v>948</v>
      </c>
      <c r="C349" s="64" t="s">
        <v>1298</v>
      </c>
      <c r="D349" s="61" t="s">
        <v>953</v>
      </c>
      <c r="E349" s="46">
        <v>73.59</v>
      </c>
      <c r="F349" s="47">
        <f t="shared" si="56"/>
        <v>30.999999999999996</v>
      </c>
      <c r="G349" s="46">
        <v>2281.29</v>
      </c>
      <c r="H349" s="46"/>
      <c r="I349" s="46">
        <v>250</v>
      </c>
      <c r="J349" s="46">
        <v>1150</v>
      </c>
      <c r="K349" s="62">
        <f t="shared" si="52"/>
        <v>3681.29</v>
      </c>
      <c r="L349" s="63"/>
      <c r="M349" s="151"/>
    </row>
    <row r="350" spans="1:13" s="43" customFormat="1" ht="39.75" customHeight="1">
      <c r="A350" s="59">
        <f t="shared" si="57"/>
        <v>340</v>
      </c>
      <c r="B350" s="60" t="s">
        <v>948</v>
      </c>
      <c r="C350" s="64" t="s">
        <v>1299</v>
      </c>
      <c r="D350" s="61" t="s">
        <v>953</v>
      </c>
      <c r="E350" s="46">
        <v>73.59</v>
      </c>
      <c r="F350" s="47">
        <f t="shared" si="56"/>
        <v>30.999999999999996</v>
      </c>
      <c r="G350" s="46">
        <v>2281.29</v>
      </c>
      <c r="H350" s="46"/>
      <c r="I350" s="46">
        <v>250</v>
      </c>
      <c r="J350" s="46">
        <v>1150</v>
      </c>
      <c r="K350" s="62">
        <f t="shared" si="52"/>
        <v>3681.29</v>
      </c>
      <c r="L350" s="63"/>
      <c r="M350" s="151"/>
    </row>
    <row r="351" spans="1:13" s="43" customFormat="1" ht="39.75" customHeight="1">
      <c r="A351" s="59">
        <f t="shared" si="57"/>
        <v>341</v>
      </c>
      <c r="B351" s="60" t="s">
        <v>948</v>
      </c>
      <c r="C351" s="64" t="s">
        <v>1300</v>
      </c>
      <c r="D351" s="61" t="s">
        <v>953</v>
      </c>
      <c r="E351" s="46">
        <v>73.59</v>
      </c>
      <c r="F351" s="47">
        <f t="shared" si="56"/>
        <v>30.999999999999996</v>
      </c>
      <c r="G351" s="46">
        <v>2281.29</v>
      </c>
      <c r="H351" s="46"/>
      <c r="I351" s="46">
        <v>250</v>
      </c>
      <c r="J351" s="46">
        <v>1150</v>
      </c>
      <c r="K351" s="62">
        <f t="shared" si="52"/>
        <v>3681.29</v>
      </c>
      <c r="L351" s="63"/>
      <c r="M351" s="151"/>
    </row>
    <row r="352" spans="1:13" s="43" customFormat="1" ht="39.75" customHeight="1">
      <c r="A352" s="59">
        <f t="shared" si="57"/>
        <v>342</v>
      </c>
      <c r="B352" s="60" t="s">
        <v>948</v>
      </c>
      <c r="C352" s="64" t="s">
        <v>1301</v>
      </c>
      <c r="D352" s="61" t="s">
        <v>953</v>
      </c>
      <c r="E352" s="46">
        <v>73.59</v>
      </c>
      <c r="F352" s="47">
        <f t="shared" si="56"/>
        <v>30.999999999999996</v>
      </c>
      <c r="G352" s="46">
        <v>2281.29</v>
      </c>
      <c r="H352" s="46"/>
      <c r="I352" s="46">
        <v>250</v>
      </c>
      <c r="J352" s="46">
        <v>1150</v>
      </c>
      <c r="K352" s="62">
        <f t="shared" si="52"/>
        <v>3681.29</v>
      </c>
      <c r="L352" s="63"/>
      <c r="M352" s="151"/>
    </row>
    <row r="353" spans="1:13" s="43" customFormat="1" ht="39.75" customHeight="1">
      <c r="A353" s="59">
        <f t="shared" si="57"/>
        <v>343</v>
      </c>
      <c r="B353" s="60" t="s">
        <v>948</v>
      </c>
      <c r="C353" s="64" t="s">
        <v>1302</v>
      </c>
      <c r="D353" s="61" t="s">
        <v>953</v>
      </c>
      <c r="E353" s="46">
        <v>73.59</v>
      </c>
      <c r="F353" s="47">
        <f t="shared" si="56"/>
        <v>30.999999999999996</v>
      </c>
      <c r="G353" s="46">
        <v>2281.29</v>
      </c>
      <c r="H353" s="46"/>
      <c r="I353" s="46">
        <v>250</v>
      </c>
      <c r="J353" s="46">
        <v>1150</v>
      </c>
      <c r="K353" s="62">
        <f t="shared" si="52"/>
        <v>3681.29</v>
      </c>
      <c r="L353" s="63"/>
      <c r="M353" s="151"/>
    </row>
    <row r="354" spans="1:13" s="43" customFormat="1" ht="39.75" customHeight="1">
      <c r="A354" s="59">
        <f t="shared" si="57"/>
        <v>344</v>
      </c>
      <c r="B354" s="60" t="s">
        <v>948</v>
      </c>
      <c r="C354" s="64" t="s">
        <v>1303</v>
      </c>
      <c r="D354" s="61" t="s">
        <v>953</v>
      </c>
      <c r="E354" s="46">
        <v>73.59</v>
      </c>
      <c r="F354" s="47">
        <f t="shared" si="56"/>
        <v>30.999999999999996</v>
      </c>
      <c r="G354" s="46">
        <v>2281.29</v>
      </c>
      <c r="H354" s="46"/>
      <c r="I354" s="46">
        <v>250</v>
      </c>
      <c r="J354" s="46">
        <v>1150</v>
      </c>
      <c r="K354" s="62">
        <f t="shared" si="52"/>
        <v>3681.29</v>
      </c>
      <c r="L354" s="63"/>
      <c r="M354" s="151"/>
    </row>
    <row r="355" spans="1:13" s="43" customFormat="1" ht="39.75" customHeight="1">
      <c r="A355" s="59">
        <f t="shared" si="57"/>
        <v>345</v>
      </c>
      <c r="B355" s="60" t="s">
        <v>948</v>
      </c>
      <c r="C355" s="64" t="s">
        <v>1304</v>
      </c>
      <c r="D355" s="61" t="s">
        <v>953</v>
      </c>
      <c r="E355" s="46">
        <v>73.59</v>
      </c>
      <c r="F355" s="47">
        <f t="shared" si="56"/>
        <v>30.999999999999996</v>
      </c>
      <c r="G355" s="46">
        <v>2281.29</v>
      </c>
      <c r="H355" s="46"/>
      <c r="I355" s="46">
        <v>250</v>
      </c>
      <c r="J355" s="46">
        <v>1150</v>
      </c>
      <c r="K355" s="62">
        <f t="shared" si="52"/>
        <v>3681.29</v>
      </c>
      <c r="L355" s="63"/>
      <c r="M355" s="151"/>
    </row>
    <row r="356" spans="1:13" s="43" customFormat="1" ht="39.75" customHeight="1">
      <c r="A356" s="59">
        <f t="shared" si="57"/>
        <v>346</v>
      </c>
      <c r="B356" s="60" t="s">
        <v>948</v>
      </c>
      <c r="C356" s="64" t="s">
        <v>1305</v>
      </c>
      <c r="D356" s="61" t="s">
        <v>953</v>
      </c>
      <c r="E356" s="46">
        <v>73.59</v>
      </c>
      <c r="F356" s="47">
        <f t="shared" si="56"/>
        <v>30.999999999999996</v>
      </c>
      <c r="G356" s="46">
        <v>2281.29</v>
      </c>
      <c r="H356" s="46"/>
      <c r="I356" s="46">
        <v>250</v>
      </c>
      <c r="J356" s="46">
        <v>1150</v>
      </c>
      <c r="K356" s="62">
        <f t="shared" si="52"/>
        <v>3681.29</v>
      </c>
      <c r="L356" s="63"/>
      <c r="M356" s="151"/>
    </row>
    <row r="357" spans="1:13" s="43" customFormat="1" ht="39.75" customHeight="1">
      <c r="A357" s="59">
        <f t="shared" si="57"/>
        <v>347</v>
      </c>
      <c r="B357" s="60" t="s">
        <v>948</v>
      </c>
      <c r="C357" s="64" t="s">
        <v>1306</v>
      </c>
      <c r="D357" s="61" t="s">
        <v>953</v>
      </c>
      <c r="E357" s="46">
        <v>73.59</v>
      </c>
      <c r="F357" s="47">
        <f t="shared" si="56"/>
        <v>30.999999999999996</v>
      </c>
      <c r="G357" s="46">
        <v>2281.29</v>
      </c>
      <c r="H357" s="46"/>
      <c r="I357" s="46">
        <v>250</v>
      </c>
      <c r="J357" s="46">
        <v>1150</v>
      </c>
      <c r="K357" s="62">
        <f t="shared" si="52"/>
        <v>3681.29</v>
      </c>
      <c r="L357" s="63"/>
      <c r="M357" s="151"/>
    </row>
    <row r="358" spans="1:13" s="43" customFormat="1" ht="39.75" customHeight="1">
      <c r="A358" s="59">
        <f t="shared" si="57"/>
        <v>348</v>
      </c>
      <c r="B358" s="60" t="s">
        <v>948</v>
      </c>
      <c r="C358" s="64" t="s">
        <v>1307</v>
      </c>
      <c r="D358" s="61" t="s">
        <v>953</v>
      </c>
      <c r="E358" s="46">
        <v>73.59</v>
      </c>
      <c r="F358" s="47">
        <f t="shared" si="56"/>
        <v>30.999999999999996</v>
      </c>
      <c r="G358" s="46">
        <v>2281.29</v>
      </c>
      <c r="H358" s="46"/>
      <c r="I358" s="46">
        <v>250</v>
      </c>
      <c r="J358" s="46">
        <v>1150</v>
      </c>
      <c r="K358" s="62">
        <f t="shared" si="52"/>
        <v>3681.29</v>
      </c>
      <c r="L358" s="63"/>
      <c r="M358" s="151"/>
    </row>
    <row r="359" spans="1:13" s="43" customFormat="1" ht="39.75" customHeight="1">
      <c r="A359" s="59">
        <f t="shared" si="57"/>
        <v>349</v>
      </c>
      <c r="B359" s="60" t="s">
        <v>948</v>
      </c>
      <c r="C359" s="64" t="s">
        <v>1308</v>
      </c>
      <c r="D359" s="61" t="s">
        <v>953</v>
      </c>
      <c r="E359" s="46">
        <v>73.59</v>
      </c>
      <c r="F359" s="47">
        <f t="shared" si="56"/>
        <v>30.999999999999996</v>
      </c>
      <c r="G359" s="46">
        <v>2281.29</v>
      </c>
      <c r="H359" s="46"/>
      <c r="I359" s="46">
        <v>250</v>
      </c>
      <c r="J359" s="46">
        <v>1150</v>
      </c>
      <c r="K359" s="62">
        <f t="shared" si="52"/>
        <v>3681.29</v>
      </c>
      <c r="L359" s="63"/>
      <c r="M359" s="151"/>
    </row>
    <row r="360" spans="1:13" s="43" customFormat="1" ht="39.75" customHeight="1">
      <c r="A360" s="59">
        <f t="shared" si="57"/>
        <v>350</v>
      </c>
      <c r="B360" s="60" t="s">
        <v>948</v>
      </c>
      <c r="C360" s="64" t="s">
        <v>1309</v>
      </c>
      <c r="D360" s="61" t="s">
        <v>953</v>
      </c>
      <c r="E360" s="46">
        <v>73.59</v>
      </c>
      <c r="F360" s="47">
        <f t="shared" si="56"/>
        <v>30.999999999999996</v>
      </c>
      <c r="G360" s="46">
        <v>2281.29</v>
      </c>
      <c r="H360" s="46"/>
      <c r="I360" s="46">
        <v>250</v>
      </c>
      <c r="J360" s="46">
        <v>1150</v>
      </c>
      <c r="K360" s="62">
        <f t="shared" si="52"/>
        <v>3681.29</v>
      </c>
      <c r="L360" s="63"/>
      <c r="M360" s="151"/>
    </row>
    <row r="361" spans="1:13" s="43" customFormat="1" ht="39.75" customHeight="1">
      <c r="A361" s="59">
        <f t="shared" si="57"/>
        <v>351</v>
      </c>
      <c r="B361" s="60" t="s">
        <v>948</v>
      </c>
      <c r="C361" s="64" t="s">
        <v>1310</v>
      </c>
      <c r="D361" s="61" t="s">
        <v>953</v>
      </c>
      <c r="E361" s="46">
        <v>73.59</v>
      </c>
      <c r="F361" s="47">
        <f t="shared" si="56"/>
        <v>30.999999999999996</v>
      </c>
      <c r="G361" s="46">
        <v>2281.29</v>
      </c>
      <c r="H361" s="46"/>
      <c r="I361" s="46">
        <v>250</v>
      </c>
      <c r="J361" s="46">
        <v>1150</v>
      </c>
      <c r="K361" s="62">
        <f t="shared" si="52"/>
        <v>3681.29</v>
      </c>
      <c r="L361" s="63"/>
      <c r="M361" s="151"/>
    </row>
    <row r="362" spans="1:13" s="43" customFormat="1" ht="39.75" customHeight="1">
      <c r="A362" s="59">
        <f t="shared" si="57"/>
        <v>352</v>
      </c>
      <c r="B362" s="60" t="s">
        <v>948</v>
      </c>
      <c r="C362" s="64" t="s">
        <v>1311</v>
      </c>
      <c r="D362" s="61" t="s">
        <v>953</v>
      </c>
      <c r="E362" s="46">
        <v>73.59</v>
      </c>
      <c r="F362" s="47">
        <f t="shared" si="56"/>
        <v>30.999999999999996</v>
      </c>
      <c r="G362" s="46">
        <v>2281.29</v>
      </c>
      <c r="H362" s="46"/>
      <c r="I362" s="46">
        <v>250</v>
      </c>
      <c r="J362" s="46">
        <v>1150</v>
      </c>
      <c r="K362" s="62">
        <f t="shared" si="52"/>
        <v>3681.29</v>
      </c>
      <c r="L362" s="63"/>
      <c r="M362" s="151"/>
    </row>
    <row r="363" spans="1:13" s="43" customFormat="1" ht="39.75" customHeight="1">
      <c r="A363" s="59">
        <f t="shared" si="57"/>
        <v>353</v>
      </c>
      <c r="B363" s="60" t="s">
        <v>948</v>
      </c>
      <c r="C363" s="64" t="s">
        <v>1312</v>
      </c>
      <c r="D363" s="61" t="s">
        <v>953</v>
      </c>
      <c r="E363" s="46">
        <v>73.59</v>
      </c>
      <c r="F363" s="47">
        <f t="shared" si="56"/>
        <v>30.999999999999996</v>
      </c>
      <c r="G363" s="46">
        <v>2281.29</v>
      </c>
      <c r="H363" s="46"/>
      <c r="I363" s="46">
        <v>250</v>
      </c>
      <c r="J363" s="46">
        <v>1150</v>
      </c>
      <c r="K363" s="62">
        <f t="shared" si="52"/>
        <v>3681.29</v>
      </c>
      <c r="L363" s="63"/>
      <c r="M363" s="151"/>
    </row>
    <row r="364" spans="1:13" s="43" customFormat="1" ht="39.75" customHeight="1">
      <c r="A364" s="59">
        <f t="shared" si="57"/>
        <v>354</v>
      </c>
      <c r="B364" s="60" t="s">
        <v>948</v>
      </c>
      <c r="C364" s="64" t="s">
        <v>1313</v>
      </c>
      <c r="D364" s="61" t="s">
        <v>953</v>
      </c>
      <c r="E364" s="46">
        <v>73.59</v>
      </c>
      <c r="F364" s="47">
        <f t="shared" si="56"/>
        <v>30.999999999999996</v>
      </c>
      <c r="G364" s="46">
        <v>2281.29</v>
      </c>
      <c r="H364" s="46"/>
      <c r="I364" s="46">
        <v>250</v>
      </c>
      <c r="J364" s="46">
        <v>1150</v>
      </c>
      <c r="K364" s="62">
        <f t="shared" si="52"/>
        <v>3681.29</v>
      </c>
      <c r="L364" s="63"/>
      <c r="M364" s="151"/>
    </row>
    <row r="365" spans="1:13" s="43" customFormat="1" ht="39.75" customHeight="1">
      <c r="A365" s="59">
        <f t="shared" si="57"/>
        <v>355</v>
      </c>
      <c r="B365" s="60" t="s">
        <v>948</v>
      </c>
      <c r="C365" s="64" t="s">
        <v>1314</v>
      </c>
      <c r="D365" s="61" t="s">
        <v>953</v>
      </c>
      <c r="E365" s="46">
        <v>73.59</v>
      </c>
      <c r="F365" s="47">
        <f t="shared" si="56"/>
        <v>30.999999999999996</v>
      </c>
      <c r="G365" s="46">
        <v>2281.29</v>
      </c>
      <c r="H365" s="46"/>
      <c r="I365" s="46">
        <v>250</v>
      </c>
      <c r="J365" s="46">
        <v>1150</v>
      </c>
      <c r="K365" s="62">
        <f t="shared" si="52"/>
        <v>3681.29</v>
      </c>
      <c r="L365" s="63"/>
      <c r="M365" s="151"/>
    </row>
    <row r="366" spans="1:13" s="43" customFormat="1" ht="39.75" customHeight="1">
      <c r="A366" s="59">
        <f t="shared" si="57"/>
        <v>356</v>
      </c>
      <c r="B366" s="60" t="s">
        <v>948</v>
      </c>
      <c r="C366" s="64" t="s">
        <v>1315</v>
      </c>
      <c r="D366" s="61" t="s">
        <v>953</v>
      </c>
      <c r="E366" s="46">
        <v>73.59</v>
      </c>
      <c r="F366" s="47">
        <f t="shared" si="56"/>
        <v>30.999999999999996</v>
      </c>
      <c r="G366" s="46">
        <v>2281.29</v>
      </c>
      <c r="H366" s="46"/>
      <c r="I366" s="46">
        <v>250</v>
      </c>
      <c r="J366" s="46">
        <v>1150</v>
      </c>
      <c r="K366" s="62">
        <f t="shared" si="52"/>
        <v>3681.29</v>
      </c>
      <c r="L366" s="63"/>
      <c r="M366" s="151"/>
    </row>
    <row r="367" spans="1:13" s="43" customFormat="1" ht="39.75" customHeight="1">
      <c r="A367" s="59">
        <f t="shared" si="57"/>
        <v>357</v>
      </c>
      <c r="B367" s="60" t="s">
        <v>948</v>
      </c>
      <c r="C367" s="64" t="s">
        <v>1316</v>
      </c>
      <c r="D367" s="61" t="s">
        <v>953</v>
      </c>
      <c r="E367" s="46">
        <v>73.59</v>
      </c>
      <c r="F367" s="47">
        <f t="shared" si="56"/>
        <v>30.999999999999996</v>
      </c>
      <c r="G367" s="46">
        <v>2281.29</v>
      </c>
      <c r="H367" s="46"/>
      <c r="I367" s="46">
        <v>250</v>
      </c>
      <c r="J367" s="46">
        <v>1150</v>
      </c>
      <c r="K367" s="62">
        <f t="shared" si="52"/>
        <v>3681.29</v>
      </c>
      <c r="L367" s="63"/>
      <c r="M367" s="151"/>
    </row>
    <row r="368" spans="1:13" s="43" customFormat="1" ht="39.75" customHeight="1">
      <c r="A368" s="59">
        <f t="shared" si="57"/>
        <v>358</v>
      </c>
      <c r="B368" s="60" t="s">
        <v>948</v>
      </c>
      <c r="C368" s="64" t="s">
        <v>1317</v>
      </c>
      <c r="D368" s="61" t="s">
        <v>953</v>
      </c>
      <c r="E368" s="46">
        <v>73.59</v>
      </c>
      <c r="F368" s="47">
        <f t="shared" si="56"/>
        <v>30.999999999999996</v>
      </c>
      <c r="G368" s="46">
        <v>2281.29</v>
      </c>
      <c r="H368" s="46"/>
      <c r="I368" s="46">
        <v>250</v>
      </c>
      <c r="J368" s="46">
        <v>1150</v>
      </c>
      <c r="K368" s="62">
        <f t="shared" ref="K368:K378" si="58">SUM(G368:J368)</f>
        <v>3681.29</v>
      </c>
      <c r="L368" s="63"/>
      <c r="M368" s="151"/>
    </row>
    <row r="369" spans="1:13" s="43" customFormat="1" ht="39.75" customHeight="1">
      <c r="A369" s="59">
        <f t="shared" si="57"/>
        <v>359</v>
      </c>
      <c r="B369" s="60" t="s">
        <v>948</v>
      </c>
      <c r="C369" s="64" t="s">
        <v>1318</v>
      </c>
      <c r="D369" s="61" t="s">
        <v>953</v>
      </c>
      <c r="E369" s="46">
        <v>73.59</v>
      </c>
      <c r="F369" s="47">
        <f t="shared" si="56"/>
        <v>30.999999999999996</v>
      </c>
      <c r="G369" s="46">
        <v>2281.29</v>
      </c>
      <c r="H369" s="46"/>
      <c r="I369" s="46">
        <v>250</v>
      </c>
      <c r="J369" s="46">
        <v>1150</v>
      </c>
      <c r="K369" s="62">
        <f t="shared" si="58"/>
        <v>3681.29</v>
      </c>
      <c r="L369" s="63"/>
      <c r="M369" s="151"/>
    </row>
    <row r="370" spans="1:13" s="43" customFormat="1" ht="39.75" customHeight="1">
      <c r="A370" s="59">
        <f t="shared" si="57"/>
        <v>360</v>
      </c>
      <c r="B370" s="60" t="s">
        <v>948</v>
      </c>
      <c r="C370" s="64" t="s">
        <v>1319</v>
      </c>
      <c r="D370" s="61" t="s">
        <v>953</v>
      </c>
      <c r="E370" s="46">
        <v>73.59</v>
      </c>
      <c r="F370" s="47">
        <f t="shared" si="56"/>
        <v>30.999999999999996</v>
      </c>
      <c r="G370" s="46">
        <v>2281.29</v>
      </c>
      <c r="H370" s="46"/>
      <c r="I370" s="46">
        <v>250</v>
      </c>
      <c r="J370" s="46">
        <v>1150</v>
      </c>
      <c r="K370" s="62">
        <f t="shared" si="58"/>
        <v>3681.29</v>
      </c>
      <c r="L370" s="63"/>
      <c r="M370" s="151"/>
    </row>
    <row r="371" spans="1:13" s="43" customFormat="1" ht="39.75" customHeight="1">
      <c r="A371" s="59">
        <f t="shared" si="57"/>
        <v>361</v>
      </c>
      <c r="B371" s="60" t="s">
        <v>948</v>
      </c>
      <c r="C371" s="64" t="s">
        <v>1320</v>
      </c>
      <c r="D371" s="61" t="s">
        <v>953</v>
      </c>
      <c r="E371" s="46">
        <v>73.59</v>
      </c>
      <c r="F371" s="47">
        <f t="shared" si="56"/>
        <v>30.999999999999996</v>
      </c>
      <c r="G371" s="46">
        <v>2281.29</v>
      </c>
      <c r="H371" s="46"/>
      <c r="I371" s="46">
        <v>250</v>
      </c>
      <c r="J371" s="46">
        <v>1150</v>
      </c>
      <c r="K371" s="62">
        <f t="shared" si="58"/>
        <v>3681.29</v>
      </c>
      <c r="L371" s="63"/>
      <c r="M371" s="151"/>
    </row>
    <row r="372" spans="1:13" s="43" customFormat="1" ht="39.75" customHeight="1">
      <c r="A372" s="59">
        <f t="shared" si="57"/>
        <v>362</v>
      </c>
      <c r="B372" s="60" t="s">
        <v>948</v>
      </c>
      <c r="C372" s="64" t="s">
        <v>1321</v>
      </c>
      <c r="D372" s="61" t="s">
        <v>953</v>
      </c>
      <c r="E372" s="46">
        <v>73.59</v>
      </c>
      <c r="F372" s="47">
        <f t="shared" si="56"/>
        <v>30.999999999999996</v>
      </c>
      <c r="G372" s="46">
        <v>2281.29</v>
      </c>
      <c r="H372" s="46"/>
      <c r="I372" s="46">
        <v>250</v>
      </c>
      <c r="J372" s="46">
        <v>1150</v>
      </c>
      <c r="K372" s="62">
        <f t="shared" si="58"/>
        <v>3681.29</v>
      </c>
      <c r="L372" s="63"/>
      <c r="M372" s="151"/>
    </row>
    <row r="373" spans="1:13" s="43" customFormat="1" ht="39.75" customHeight="1">
      <c r="A373" s="59">
        <f t="shared" si="57"/>
        <v>363</v>
      </c>
      <c r="B373" s="60" t="s">
        <v>948</v>
      </c>
      <c r="C373" s="64" t="s">
        <v>1322</v>
      </c>
      <c r="D373" s="61" t="s">
        <v>953</v>
      </c>
      <c r="E373" s="46">
        <v>73.59</v>
      </c>
      <c r="F373" s="47">
        <f t="shared" si="56"/>
        <v>30.999999999999996</v>
      </c>
      <c r="G373" s="46">
        <v>2281.29</v>
      </c>
      <c r="H373" s="46"/>
      <c r="I373" s="46">
        <v>250</v>
      </c>
      <c r="J373" s="46">
        <v>1150</v>
      </c>
      <c r="K373" s="62">
        <f t="shared" si="58"/>
        <v>3681.29</v>
      </c>
      <c r="L373" s="63"/>
      <c r="M373" s="151"/>
    </row>
    <row r="374" spans="1:13" s="43" customFormat="1" ht="39.75" customHeight="1">
      <c r="A374" s="59">
        <f t="shared" si="57"/>
        <v>364</v>
      </c>
      <c r="B374" s="60" t="s">
        <v>948</v>
      </c>
      <c r="C374" s="64" t="s">
        <v>1323</v>
      </c>
      <c r="D374" s="61" t="s">
        <v>953</v>
      </c>
      <c r="E374" s="46">
        <v>73.59</v>
      </c>
      <c r="F374" s="47">
        <f t="shared" si="56"/>
        <v>30.999999999999996</v>
      </c>
      <c r="G374" s="46">
        <v>2281.29</v>
      </c>
      <c r="H374" s="46"/>
      <c r="I374" s="46">
        <v>250</v>
      </c>
      <c r="J374" s="46">
        <v>1150</v>
      </c>
      <c r="K374" s="62">
        <f t="shared" si="58"/>
        <v>3681.29</v>
      </c>
      <c r="L374" s="63"/>
      <c r="M374" s="151"/>
    </row>
    <row r="375" spans="1:13" s="43" customFormat="1" ht="39.75" customHeight="1">
      <c r="A375" s="59">
        <f t="shared" si="57"/>
        <v>365</v>
      </c>
      <c r="B375" s="60" t="s">
        <v>948</v>
      </c>
      <c r="C375" s="64" t="s">
        <v>1324</v>
      </c>
      <c r="D375" s="61" t="s">
        <v>953</v>
      </c>
      <c r="E375" s="46">
        <v>73.59</v>
      </c>
      <c r="F375" s="47">
        <f t="shared" si="56"/>
        <v>108</v>
      </c>
      <c r="G375" s="46">
        <f>2281.29+5666.43</f>
        <v>7947.72</v>
      </c>
      <c r="H375" s="46"/>
      <c r="I375" s="46">
        <f>250+629.03</f>
        <v>879.03</v>
      </c>
      <c r="J375" s="46">
        <f>1150+2893.55</f>
        <v>4043.55</v>
      </c>
      <c r="K375" s="62">
        <f t="shared" si="58"/>
        <v>12870.3</v>
      </c>
      <c r="L375" s="63" t="s">
        <v>1325</v>
      </c>
      <c r="M375" s="151"/>
    </row>
    <row r="376" spans="1:13" s="43" customFormat="1" ht="39.75" customHeight="1">
      <c r="A376" s="59">
        <f t="shared" si="57"/>
        <v>366</v>
      </c>
      <c r="B376" s="60" t="s">
        <v>948</v>
      </c>
      <c r="C376" s="64" t="s">
        <v>1326</v>
      </c>
      <c r="D376" s="61" t="s">
        <v>953</v>
      </c>
      <c r="E376" s="46">
        <v>73.59</v>
      </c>
      <c r="F376" s="47">
        <f t="shared" si="56"/>
        <v>107</v>
      </c>
      <c r="G376" s="46">
        <f>2281.29+5592.84</f>
        <v>7874.13</v>
      </c>
      <c r="H376" s="46"/>
      <c r="I376" s="46">
        <f>620.97+250</f>
        <v>870.97</v>
      </c>
      <c r="J376" s="46">
        <f>1150+2856.45</f>
        <v>4006.45</v>
      </c>
      <c r="K376" s="62">
        <f t="shared" si="58"/>
        <v>12751.55</v>
      </c>
      <c r="L376" s="63" t="s">
        <v>1327</v>
      </c>
      <c r="M376" s="151"/>
    </row>
    <row r="377" spans="1:13" s="43" customFormat="1" ht="39.75" customHeight="1">
      <c r="A377" s="59">
        <f t="shared" si="57"/>
        <v>367</v>
      </c>
      <c r="B377" s="60" t="s">
        <v>948</v>
      </c>
      <c r="C377" s="64" t="s">
        <v>1328</v>
      </c>
      <c r="D377" s="61" t="s">
        <v>953</v>
      </c>
      <c r="E377" s="46">
        <v>73.59</v>
      </c>
      <c r="F377" s="47">
        <f t="shared" ref="F377:F441" si="59">G377/E377</f>
        <v>77</v>
      </c>
      <c r="G377" s="46">
        <f>2281.29+3385.14</f>
        <v>5666.43</v>
      </c>
      <c r="H377" s="46"/>
      <c r="I377" s="46">
        <f>250+370.97</f>
        <v>620.97</v>
      </c>
      <c r="J377" s="46">
        <f>1150+1706.45</f>
        <v>2856.45</v>
      </c>
      <c r="K377" s="62">
        <f t="shared" si="58"/>
        <v>9143.85</v>
      </c>
      <c r="L377" s="63" t="s">
        <v>1327</v>
      </c>
      <c r="M377" s="151"/>
    </row>
    <row r="378" spans="1:13" s="43" customFormat="1" ht="39.75" customHeight="1">
      <c r="A378" s="59">
        <f t="shared" si="57"/>
        <v>368</v>
      </c>
      <c r="B378" s="60" t="s">
        <v>948</v>
      </c>
      <c r="C378" s="64" t="s">
        <v>1329</v>
      </c>
      <c r="D378" s="61" t="s">
        <v>953</v>
      </c>
      <c r="E378" s="46">
        <v>73.59</v>
      </c>
      <c r="F378" s="47">
        <f t="shared" si="59"/>
        <v>77</v>
      </c>
      <c r="G378" s="46">
        <f>2281.29+3385.14</f>
        <v>5666.43</v>
      </c>
      <c r="H378" s="46"/>
      <c r="I378" s="46">
        <f>250+370.97</f>
        <v>620.97</v>
      </c>
      <c r="J378" s="46">
        <f>1150+1706.45</f>
        <v>2856.45</v>
      </c>
      <c r="K378" s="62">
        <f t="shared" si="58"/>
        <v>9143.85</v>
      </c>
      <c r="L378" s="63" t="s">
        <v>1327</v>
      </c>
      <c r="M378" s="151"/>
    </row>
    <row r="379" spans="1:13" s="43" customFormat="1" ht="39.75" customHeight="1">
      <c r="A379" s="59">
        <f t="shared" si="57"/>
        <v>369</v>
      </c>
      <c r="B379" s="60" t="s">
        <v>948</v>
      </c>
      <c r="C379" s="64" t="s">
        <v>1330</v>
      </c>
      <c r="D379" s="61" t="s">
        <v>953</v>
      </c>
      <c r="E379" s="46">
        <v>73.59</v>
      </c>
      <c r="F379" s="47">
        <f t="shared" si="59"/>
        <v>30.999999999999996</v>
      </c>
      <c r="G379" s="46">
        <v>2281.29</v>
      </c>
      <c r="H379" s="46"/>
      <c r="I379" s="46">
        <v>250</v>
      </c>
      <c r="J379" s="46">
        <v>1150</v>
      </c>
      <c r="K379" s="62">
        <f t="shared" ref="K379" si="60">SUM(G379:J379)</f>
        <v>3681.29</v>
      </c>
      <c r="L379" s="63"/>
      <c r="M379" s="151"/>
    </row>
    <row r="380" spans="1:13" s="43" customFormat="1" ht="39.75" customHeight="1">
      <c r="A380" s="59">
        <f t="shared" si="57"/>
        <v>370</v>
      </c>
      <c r="B380" s="60" t="s">
        <v>948</v>
      </c>
      <c r="C380" s="64" t="s">
        <v>1331</v>
      </c>
      <c r="D380" s="61" t="s">
        <v>953</v>
      </c>
      <c r="E380" s="46">
        <v>73.59</v>
      </c>
      <c r="F380" s="47">
        <f t="shared" si="59"/>
        <v>77</v>
      </c>
      <c r="G380" s="46">
        <f t="shared" ref="G380:G385" si="61">2281.29+3385.14</f>
        <v>5666.43</v>
      </c>
      <c r="H380" s="46"/>
      <c r="I380" s="46">
        <f t="shared" ref="I380:I385" si="62">250+370.97</f>
        <v>620.97</v>
      </c>
      <c r="J380" s="46">
        <f t="shared" ref="J380:J385" si="63">1150+1706.45</f>
        <v>2856.45</v>
      </c>
      <c r="K380" s="62">
        <f t="shared" ref="K380:K403" si="64">SUM(G380:J380)</f>
        <v>9143.85</v>
      </c>
      <c r="L380" s="63" t="s">
        <v>1327</v>
      </c>
      <c r="M380" s="151"/>
    </row>
    <row r="381" spans="1:13" s="43" customFormat="1" ht="39.75" customHeight="1">
      <c r="A381" s="59">
        <f t="shared" si="57"/>
        <v>371</v>
      </c>
      <c r="B381" s="60" t="s">
        <v>948</v>
      </c>
      <c r="C381" s="64" t="s">
        <v>1332</v>
      </c>
      <c r="D381" s="61" t="s">
        <v>953</v>
      </c>
      <c r="E381" s="46">
        <v>73.59</v>
      </c>
      <c r="F381" s="47">
        <f t="shared" si="59"/>
        <v>77</v>
      </c>
      <c r="G381" s="46">
        <f t="shared" si="61"/>
        <v>5666.43</v>
      </c>
      <c r="H381" s="46"/>
      <c r="I381" s="46">
        <f t="shared" si="62"/>
        <v>620.97</v>
      </c>
      <c r="J381" s="46">
        <f t="shared" si="63"/>
        <v>2856.45</v>
      </c>
      <c r="K381" s="62">
        <f t="shared" si="64"/>
        <v>9143.85</v>
      </c>
      <c r="L381" s="63" t="s">
        <v>1327</v>
      </c>
      <c r="M381" s="151"/>
    </row>
    <row r="382" spans="1:13" s="43" customFormat="1" ht="39.75" customHeight="1">
      <c r="A382" s="59">
        <f t="shared" si="57"/>
        <v>372</v>
      </c>
      <c r="B382" s="60" t="s">
        <v>948</v>
      </c>
      <c r="C382" s="64" t="s">
        <v>1333</v>
      </c>
      <c r="D382" s="61" t="s">
        <v>953</v>
      </c>
      <c r="E382" s="46">
        <v>73.59</v>
      </c>
      <c r="F382" s="47">
        <f t="shared" si="59"/>
        <v>77</v>
      </c>
      <c r="G382" s="46">
        <f t="shared" si="61"/>
        <v>5666.43</v>
      </c>
      <c r="H382" s="46"/>
      <c r="I382" s="46">
        <f t="shared" si="62"/>
        <v>620.97</v>
      </c>
      <c r="J382" s="46">
        <f t="shared" si="63"/>
        <v>2856.45</v>
      </c>
      <c r="K382" s="62">
        <f t="shared" si="64"/>
        <v>9143.85</v>
      </c>
      <c r="L382" s="63" t="s">
        <v>1327</v>
      </c>
      <c r="M382" s="151"/>
    </row>
    <row r="383" spans="1:13" s="43" customFormat="1" ht="39.75" customHeight="1">
      <c r="A383" s="59">
        <f t="shared" si="57"/>
        <v>373</v>
      </c>
      <c r="B383" s="60" t="s">
        <v>948</v>
      </c>
      <c r="C383" s="64" t="s">
        <v>1334</v>
      </c>
      <c r="D383" s="61" t="s">
        <v>953</v>
      </c>
      <c r="E383" s="46">
        <v>73.59</v>
      </c>
      <c r="F383" s="47">
        <f t="shared" si="59"/>
        <v>77</v>
      </c>
      <c r="G383" s="46">
        <f t="shared" si="61"/>
        <v>5666.43</v>
      </c>
      <c r="H383" s="46"/>
      <c r="I383" s="46">
        <f t="shared" si="62"/>
        <v>620.97</v>
      </c>
      <c r="J383" s="46">
        <f t="shared" si="63"/>
        <v>2856.45</v>
      </c>
      <c r="K383" s="62">
        <f t="shared" si="64"/>
        <v>9143.85</v>
      </c>
      <c r="L383" s="63" t="s">
        <v>1327</v>
      </c>
      <c r="M383" s="151"/>
    </row>
    <row r="384" spans="1:13" s="43" customFormat="1" ht="39.75" customHeight="1">
      <c r="A384" s="59">
        <f t="shared" si="57"/>
        <v>374</v>
      </c>
      <c r="B384" s="60" t="s">
        <v>948</v>
      </c>
      <c r="C384" s="64" t="s">
        <v>1335</v>
      </c>
      <c r="D384" s="61" t="s">
        <v>953</v>
      </c>
      <c r="E384" s="46">
        <v>73.59</v>
      </c>
      <c r="F384" s="47">
        <f t="shared" si="59"/>
        <v>77</v>
      </c>
      <c r="G384" s="46">
        <f t="shared" si="61"/>
        <v>5666.43</v>
      </c>
      <c r="H384" s="46"/>
      <c r="I384" s="46">
        <f t="shared" si="62"/>
        <v>620.97</v>
      </c>
      <c r="J384" s="46">
        <f t="shared" si="63"/>
        <v>2856.45</v>
      </c>
      <c r="K384" s="62">
        <f t="shared" si="64"/>
        <v>9143.85</v>
      </c>
      <c r="L384" s="63" t="s">
        <v>1327</v>
      </c>
      <c r="M384" s="151"/>
    </row>
    <row r="385" spans="1:13" s="43" customFormat="1" ht="39.75" customHeight="1">
      <c r="A385" s="59">
        <f t="shared" si="57"/>
        <v>375</v>
      </c>
      <c r="B385" s="60" t="s">
        <v>948</v>
      </c>
      <c r="C385" s="64" t="s">
        <v>1336</v>
      </c>
      <c r="D385" s="61" t="s">
        <v>953</v>
      </c>
      <c r="E385" s="46">
        <v>73.59</v>
      </c>
      <c r="F385" s="47">
        <f t="shared" si="59"/>
        <v>77</v>
      </c>
      <c r="G385" s="46">
        <f t="shared" si="61"/>
        <v>5666.43</v>
      </c>
      <c r="H385" s="46"/>
      <c r="I385" s="46">
        <f t="shared" si="62"/>
        <v>620.97</v>
      </c>
      <c r="J385" s="46">
        <f t="shared" si="63"/>
        <v>2856.45</v>
      </c>
      <c r="K385" s="62">
        <f t="shared" si="64"/>
        <v>9143.85</v>
      </c>
      <c r="L385" s="63" t="s">
        <v>1327</v>
      </c>
      <c r="M385" s="151"/>
    </row>
    <row r="386" spans="1:13" s="43" customFormat="1" ht="39.75" customHeight="1">
      <c r="A386" s="59">
        <f t="shared" si="57"/>
        <v>376</v>
      </c>
      <c r="B386" s="60" t="s">
        <v>948</v>
      </c>
      <c r="C386" s="64" t="s">
        <v>1337</v>
      </c>
      <c r="D386" s="61" t="s">
        <v>953</v>
      </c>
      <c r="E386" s="46">
        <v>73.59</v>
      </c>
      <c r="F386" s="47">
        <f t="shared" si="59"/>
        <v>107</v>
      </c>
      <c r="G386" s="46">
        <f>2281.29+5592.84</f>
        <v>7874.13</v>
      </c>
      <c r="H386" s="46"/>
      <c r="I386" s="46">
        <f>250+620.97</f>
        <v>870.97</v>
      </c>
      <c r="J386" s="46">
        <f>1150+2856.45</f>
        <v>4006.45</v>
      </c>
      <c r="K386" s="62">
        <f t="shared" si="64"/>
        <v>12751.55</v>
      </c>
      <c r="L386" s="63" t="s">
        <v>985</v>
      </c>
      <c r="M386" s="151"/>
    </row>
    <row r="387" spans="1:13" s="43" customFormat="1" ht="39.75" customHeight="1">
      <c r="A387" s="59">
        <f t="shared" si="57"/>
        <v>377</v>
      </c>
      <c r="B387" s="60" t="s">
        <v>948</v>
      </c>
      <c r="C387" s="64" t="s">
        <v>1338</v>
      </c>
      <c r="D387" s="61" t="s">
        <v>953</v>
      </c>
      <c r="E387" s="46">
        <v>73.59</v>
      </c>
      <c r="F387" s="47">
        <f t="shared" si="59"/>
        <v>77</v>
      </c>
      <c r="G387" s="46">
        <f>2281.29+3385.14</f>
        <v>5666.43</v>
      </c>
      <c r="H387" s="46"/>
      <c r="I387" s="46">
        <f>250+370.97</f>
        <v>620.97</v>
      </c>
      <c r="J387" s="46">
        <f>1150+1706.45</f>
        <v>2856.45</v>
      </c>
      <c r="K387" s="62">
        <f t="shared" si="64"/>
        <v>9143.85</v>
      </c>
      <c r="L387" s="63" t="s">
        <v>1327</v>
      </c>
      <c r="M387" s="151"/>
    </row>
    <row r="388" spans="1:13" s="43" customFormat="1" ht="39.75" customHeight="1">
      <c r="A388" s="59">
        <f t="shared" si="57"/>
        <v>378</v>
      </c>
      <c r="B388" s="60" t="s">
        <v>948</v>
      </c>
      <c r="C388" s="64" t="s">
        <v>1339</v>
      </c>
      <c r="D388" s="61" t="s">
        <v>953</v>
      </c>
      <c r="E388" s="46">
        <v>73.59</v>
      </c>
      <c r="F388" s="47">
        <f t="shared" si="59"/>
        <v>30.999999999999996</v>
      </c>
      <c r="G388" s="46">
        <v>2281.29</v>
      </c>
      <c r="H388" s="46"/>
      <c r="I388" s="46">
        <v>250</v>
      </c>
      <c r="J388" s="46">
        <v>1150</v>
      </c>
      <c r="K388" s="62">
        <f t="shared" si="64"/>
        <v>3681.29</v>
      </c>
      <c r="L388" s="63"/>
      <c r="M388" s="151"/>
    </row>
    <row r="389" spans="1:13" s="43" customFormat="1" ht="39.75" customHeight="1">
      <c r="A389" s="59">
        <f t="shared" si="57"/>
        <v>379</v>
      </c>
      <c r="B389" s="60" t="s">
        <v>948</v>
      </c>
      <c r="C389" s="64" t="s">
        <v>1340</v>
      </c>
      <c r="D389" s="61" t="s">
        <v>953</v>
      </c>
      <c r="E389" s="46">
        <v>73.59</v>
      </c>
      <c r="F389" s="47">
        <f t="shared" si="59"/>
        <v>30.999999999999996</v>
      </c>
      <c r="G389" s="46">
        <v>2281.29</v>
      </c>
      <c r="H389" s="46"/>
      <c r="I389" s="46">
        <v>250</v>
      </c>
      <c r="J389" s="46">
        <v>1150</v>
      </c>
      <c r="K389" s="62">
        <f t="shared" si="64"/>
        <v>3681.29</v>
      </c>
      <c r="L389" s="63"/>
      <c r="M389" s="151"/>
    </row>
    <row r="390" spans="1:13" s="43" customFormat="1" ht="39.75" customHeight="1">
      <c r="A390" s="59">
        <f t="shared" si="57"/>
        <v>380</v>
      </c>
      <c r="B390" s="60" t="s">
        <v>948</v>
      </c>
      <c r="C390" s="64" t="s">
        <v>1341</v>
      </c>
      <c r="D390" s="61" t="s">
        <v>953</v>
      </c>
      <c r="E390" s="46">
        <v>73.59</v>
      </c>
      <c r="F390" s="47">
        <f t="shared" si="59"/>
        <v>77</v>
      </c>
      <c r="G390" s="46">
        <f>2281.29+3385.14</f>
        <v>5666.43</v>
      </c>
      <c r="H390" s="46"/>
      <c r="I390" s="46">
        <f>250+370.97</f>
        <v>620.97</v>
      </c>
      <c r="J390" s="46">
        <f>1150+1706.45</f>
        <v>2856.45</v>
      </c>
      <c r="K390" s="62">
        <f t="shared" si="64"/>
        <v>9143.85</v>
      </c>
      <c r="L390" s="63" t="s">
        <v>1327</v>
      </c>
      <c r="M390" s="151"/>
    </row>
    <row r="391" spans="1:13" s="43" customFormat="1" ht="39.75" customHeight="1">
      <c r="A391" s="59">
        <f t="shared" si="57"/>
        <v>381</v>
      </c>
      <c r="B391" s="60" t="s">
        <v>948</v>
      </c>
      <c r="C391" s="64" t="s">
        <v>1342</v>
      </c>
      <c r="D391" s="61" t="s">
        <v>953</v>
      </c>
      <c r="E391" s="46">
        <v>73.59</v>
      </c>
      <c r="F391" s="47">
        <f t="shared" si="59"/>
        <v>77</v>
      </c>
      <c r="G391" s="46">
        <f>2281.29+3385.14</f>
        <v>5666.43</v>
      </c>
      <c r="H391" s="46"/>
      <c r="I391" s="46">
        <f>250+370.97</f>
        <v>620.97</v>
      </c>
      <c r="J391" s="46">
        <f>1150+1706.45</f>
        <v>2856.45</v>
      </c>
      <c r="K391" s="62">
        <f t="shared" si="64"/>
        <v>9143.85</v>
      </c>
      <c r="L391" s="63" t="s">
        <v>1327</v>
      </c>
      <c r="M391" s="151"/>
    </row>
    <row r="392" spans="1:13" s="43" customFormat="1" ht="39.75" customHeight="1">
      <c r="A392" s="59">
        <f t="shared" si="57"/>
        <v>382</v>
      </c>
      <c r="B392" s="60" t="s">
        <v>948</v>
      </c>
      <c r="C392" s="64" t="s">
        <v>1343</v>
      </c>
      <c r="D392" s="61" t="s">
        <v>953</v>
      </c>
      <c r="E392" s="46">
        <v>73.59</v>
      </c>
      <c r="F392" s="47">
        <f t="shared" si="59"/>
        <v>30.999999999999996</v>
      </c>
      <c r="G392" s="46">
        <v>2281.29</v>
      </c>
      <c r="H392" s="46"/>
      <c r="I392" s="46">
        <v>250</v>
      </c>
      <c r="J392" s="46">
        <v>1150</v>
      </c>
      <c r="K392" s="62">
        <f t="shared" si="64"/>
        <v>3681.29</v>
      </c>
      <c r="L392" s="63"/>
      <c r="M392" s="151"/>
    </row>
    <row r="393" spans="1:13" s="43" customFormat="1" ht="39.75" customHeight="1">
      <c r="A393" s="59">
        <f t="shared" si="57"/>
        <v>383</v>
      </c>
      <c r="B393" s="60" t="s">
        <v>948</v>
      </c>
      <c r="C393" s="64" t="s">
        <v>1344</v>
      </c>
      <c r="D393" s="61" t="s">
        <v>953</v>
      </c>
      <c r="E393" s="46">
        <v>73.59</v>
      </c>
      <c r="F393" s="47">
        <f t="shared" si="59"/>
        <v>77</v>
      </c>
      <c r="G393" s="46">
        <f t="shared" ref="G393:G402" si="65">2281.29+3385.14</f>
        <v>5666.43</v>
      </c>
      <c r="H393" s="46"/>
      <c r="I393" s="46">
        <f t="shared" ref="I393:I402" si="66">250+370.97</f>
        <v>620.97</v>
      </c>
      <c r="J393" s="46">
        <f t="shared" ref="J393:J402" si="67">1150+1706.45</f>
        <v>2856.45</v>
      </c>
      <c r="K393" s="62">
        <f t="shared" si="64"/>
        <v>9143.85</v>
      </c>
      <c r="L393" s="63" t="s">
        <v>1327</v>
      </c>
      <c r="M393" s="151"/>
    </row>
    <row r="394" spans="1:13" s="43" customFormat="1" ht="39.75" customHeight="1">
      <c r="A394" s="59">
        <f t="shared" si="57"/>
        <v>384</v>
      </c>
      <c r="B394" s="60" t="s">
        <v>948</v>
      </c>
      <c r="C394" s="64" t="s">
        <v>1345</v>
      </c>
      <c r="D394" s="61" t="s">
        <v>953</v>
      </c>
      <c r="E394" s="46">
        <v>73.59</v>
      </c>
      <c r="F394" s="47">
        <f t="shared" si="59"/>
        <v>77</v>
      </c>
      <c r="G394" s="46">
        <f t="shared" si="65"/>
        <v>5666.43</v>
      </c>
      <c r="H394" s="46"/>
      <c r="I394" s="46">
        <f t="shared" si="66"/>
        <v>620.97</v>
      </c>
      <c r="J394" s="46">
        <f t="shared" si="67"/>
        <v>2856.45</v>
      </c>
      <c r="K394" s="62">
        <f t="shared" si="64"/>
        <v>9143.85</v>
      </c>
      <c r="L394" s="63" t="s">
        <v>1327</v>
      </c>
      <c r="M394" s="151"/>
    </row>
    <row r="395" spans="1:13" s="43" customFormat="1" ht="39.75" customHeight="1">
      <c r="A395" s="59">
        <f t="shared" si="57"/>
        <v>385</v>
      </c>
      <c r="B395" s="60" t="s">
        <v>948</v>
      </c>
      <c r="C395" s="64" t="s">
        <v>1346</v>
      </c>
      <c r="D395" s="61" t="s">
        <v>953</v>
      </c>
      <c r="E395" s="46">
        <v>73.59</v>
      </c>
      <c r="F395" s="47">
        <f t="shared" si="59"/>
        <v>77</v>
      </c>
      <c r="G395" s="46">
        <f t="shared" si="65"/>
        <v>5666.43</v>
      </c>
      <c r="H395" s="46"/>
      <c r="I395" s="46">
        <f t="shared" si="66"/>
        <v>620.97</v>
      </c>
      <c r="J395" s="46">
        <f t="shared" si="67"/>
        <v>2856.45</v>
      </c>
      <c r="K395" s="62">
        <f t="shared" si="64"/>
        <v>9143.85</v>
      </c>
      <c r="L395" s="63" t="s">
        <v>1327</v>
      </c>
      <c r="M395" s="151"/>
    </row>
    <row r="396" spans="1:13" s="43" customFormat="1" ht="39.75" customHeight="1">
      <c r="A396" s="59">
        <f t="shared" si="57"/>
        <v>386</v>
      </c>
      <c r="B396" s="60" t="s">
        <v>948</v>
      </c>
      <c r="C396" s="64" t="s">
        <v>1347</v>
      </c>
      <c r="D396" s="61" t="s">
        <v>953</v>
      </c>
      <c r="E396" s="46">
        <v>73.59</v>
      </c>
      <c r="F396" s="47">
        <f t="shared" si="59"/>
        <v>77</v>
      </c>
      <c r="G396" s="46">
        <f t="shared" si="65"/>
        <v>5666.43</v>
      </c>
      <c r="H396" s="46"/>
      <c r="I396" s="46">
        <f t="shared" si="66"/>
        <v>620.97</v>
      </c>
      <c r="J396" s="46">
        <f t="shared" si="67"/>
        <v>2856.45</v>
      </c>
      <c r="K396" s="62">
        <f t="shared" si="64"/>
        <v>9143.85</v>
      </c>
      <c r="L396" s="63" t="s">
        <v>1327</v>
      </c>
      <c r="M396" s="151"/>
    </row>
    <row r="397" spans="1:13" s="43" customFormat="1" ht="39.75" customHeight="1">
      <c r="A397" s="59">
        <f t="shared" ref="A397:A460" si="68">A396+1</f>
        <v>387</v>
      </c>
      <c r="B397" s="60" t="s">
        <v>948</v>
      </c>
      <c r="C397" s="64" t="s">
        <v>1348</v>
      </c>
      <c r="D397" s="61" t="s">
        <v>953</v>
      </c>
      <c r="E397" s="46">
        <v>73.59</v>
      </c>
      <c r="F397" s="47">
        <f t="shared" si="59"/>
        <v>77</v>
      </c>
      <c r="G397" s="46">
        <f t="shared" si="65"/>
        <v>5666.43</v>
      </c>
      <c r="H397" s="46"/>
      <c r="I397" s="46">
        <f t="shared" si="66"/>
        <v>620.97</v>
      </c>
      <c r="J397" s="46">
        <f t="shared" si="67"/>
        <v>2856.45</v>
      </c>
      <c r="K397" s="62">
        <f t="shared" si="64"/>
        <v>9143.85</v>
      </c>
      <c r="L397" s="63" t="s">
        <v>1327</v>
      </c>
      <c r="M397" s="151"/>
    </row>
    <row r="398" spans="1:13" s="43" customFormat="1" ht="39.75" customHeight="1">
      <c r="A398" s="59">
        <f t="shared" si="68"/>
        <v>388</v>
      </c>
      <c r="B398" s="60" t="s">
        <v>948</v>
      </c>
      <c r="C398" s="64" t="s">
        <v>1349</v>
      </c>
      <c r="D398" s="61" t="s">
        <v>953</v>
      </c>
      <c r="E398" s="46">
        <v>73.59</v>
      </c>
      <c r="F398" s="47">
        <f t="shared" si="59"/>
        <v>77</v>
      </c>
      <c r="G398" s="46">
        <f t="shared" si="65"/>
        <v>5666.43</v>
      </c>
      <c r="H398" s="46"/>
      <c r="I398" s="46">
        <f t="shared" si="66"/>
        <v>620.97</v>
      </c>
      <c r="J398" s="46">
        <f t="shared" si="67"/>
        <v>2856.45</v>
      </c>
      <c r="K398" s="62">
        <f t="shared" si="64"/>
        <v>9143.85</v>
      </c>
      <c r="L398" s="63" t="s">
        <v>1327</v>
      </c>
      <c r="M398" s="151"/>
    </row>
    <row r="399" spans="1:13" s="43" customFormat="1" ht="39.75" customHeight="1">
      <c r="A399" s="59">
        <f t="shared" si="68"/>
        <v>389</v>
      </c>
      <c r="B399" s="60" t="s">
        <v>948</v>
      </c>
      <c r="C399" s="64" t="s">
        <v>1350</v>
      </c>
      <c r="D399" s="61" t="s">
        <v>953</v>
      </c>
      <c r="E399" s="46">
        <v>73.59</v>
      </c>
      <c r="F399" s="47">
        <f t="shared" si="59"/>
        <v>77</v>
      </c>
      <c r="G399" s="46">
        <f t="shared" si="65"/>
        <v>5666.43</v>
      </c>
      <c r="H399" s="46"/>
      <c r="I399" s="46">
        <f t="shared" si="66"/>
        <v>620.97</v>
      </c>
      <c r="J399" s="46">
        <f t="shared" si="67"/>
        <v>2856.45</v>
      </c>
      <c r="K399" s="62">
        <f t="shared" si="64"/>
        <v>9143.85</v>
      </c>
      <c r="L399" s="63" t="s">
        <v>1327</v>
      </c>
      <c r="M399" s="151"/>
    </row>
    <row r="400" spans="1:13" s="43" customFormat="1" ht="39.75" customHeight="1">
      <c r="A400" s="59">
        <f t="shared" si="68"/>
        <v>390</v>
      </c>
      <c r="B400" s="60" t="s">
        <v>948</v>
      </c>
      <c r="C400" s="64" t="s">
        <v>1351</v>
      </c>
      <c r="D400" s="61" t="s">
        <v>953</v>
      </c>
      <c r="E400" s="46">
        <v>73.59</v>
      </c>
      <c r="F400" s="47">
        <f t="shared" si="59"/>
        <v>77</v>
      </c>
      <c r="G400" s="46">
        <f t="shared" si="65"/>
        <v>5666.43</v>
      </c>
      <c r="H400" s="46"/>
      <c r="I400" s="46">
        <f t="shared" si="66"/>
        <v>620.97</v>
      </c>
      <c r="J400" s="46">
        <f t="shared" si="67"/>
        <v>2856.45</v>
      </c>
      <c r="K400" s="62">
        <f t="shared" si="64"/>
        <v>9143.85</v>
      </c>
      <c r="L400" s="63" t="s">
        <v>1327</v>
      </c>
      <c r="M400" s="151"/>
    </row>
    <row r="401" spans="1:13" s="43" customFormat="1" ht="39.75" customHeight="1">
      <c r="A401" s="59">
        <f t="shared" si="68"/>
        <v>391</v>
      </c>
      <c r="B401" s="60" t="s">
        <v>948</v>
      </c>
      <c r="C401" s="64" t="s">
        <v>1352</v>
      </c>
      <c r="D401" s="61" t="s">
        <v>953</v>
      </c>
      <c r="E401" s="46">
        <v>73.59</v>
      </c>
      <c r="F401" s="47">
        <f t="shared" si="59"/>
        <v>77</v>
      </c>
      <c r="G401" s="46">
        <f t="shared" si="65"/>
        <v>5666.43</v>
      </c>
      <c r="H401" s="46"/>
      <c r="I401" s="46">
        <f t="shared" si="66"/>
        <v>620.97</v>
      </c>
      <c r="J401" s="46">
        <f t="shared" si="67"/>
        <v>2856.45</v>
      </c>
      <c r="K401" s="62">
        <f t="shared" si="64"/>
        <v>9143.85</v>
      </c>
      <c r="L401" s="63" t="s">
        <v>1327</v>
      </c>
      <c r="M401" s="151"/>
    </row>
    <row r="402" spans="1:13" s="43" customFormat="1" ht="39.75" customHeight="1">
      <c r="A402" s="59">
        <f t="shared" si="68"/>
        <v>392</v>
      </c>
      <c r="B402" s="60" t="s">
        <v>948</v>
      </c>
      <c r="C402" s="64" t="s">
        <v>1353</v>
      </c>
      <c r="D402" s="61" t="s">
        <v>953</v>
      </c>
      <c r="E402" s="46">
        <v>73.59</v>
      </c>
      <c r="F402" s="47">
        <f t="shared" si="59"/>
        <v>77</v>
      </c>
      <c r="G402" s="46">
        <f t="shared" si="65"/>
        <v>5666.43</v>
      </c>
      <c r="H402" s="46"/>
      <c r="I402" s="46">
        <f t="shared" si="66"/>
        <v>620.97</v>
      </c>
      <c r="J402" s="46">
        <f t="shared" si="67"/>
        <v>2856.45</v>
      </c>
      <c r="K402" s="62">
        <f t="shared" si="64"/>
        <v>9143.85</v>
      </c>
      <c r="L402" s="63" t="s">
        <v>1327</v>
      </c>
      <c r="M402" s="151"/>
    </row>
    <row r="403" spans="1:13" s="43" customFormat="1" ht="39.75" customHeight="1">
      <c r="A403" s="59">
        <f t="shared" si="68"/>
        <v>393</v>
      </c>
      <c r="B403" s="60" t="s">
        <v>948</v>
      </c>
      <c r="C403" s="64" t="s">
        <v>1354</v>
      </c>
      <c r="D403" s="61" t="s">
        <v>953</v>
      </c>
      <c r="E403" s="46">
        <v>73.59</v>
      </c>
      <c r="F403" s="47">
        <f t="shared" si="59"/>
        <v>107</v>
      </c>
      <c r="G403" s="46">
        <f>2281.29+5592.84</f>
        <v>7874.13</v>
      </c>
      <c r="H403" s="46"/>
      <c r="I403" s="46">
        <f>250+620.97</f>
        <v>870.97</v>
      </c>
      <c r="J403" s="46">
        <f>1150+2856.45</f>
        <v>4006.45</v>
      </c>
      <c r="K403" s="62">
        <f t="shared" si="64"/>
        <v>12751.55</v>
      </c>
      <c r="L403" s="63" t="s">
        <v>985</v>
      </c>
      <c r="M403" s="151"/>
    </row>
    <row r="404" spans="1:13" s="43" customFormat="1" ht="39.75" customHeight="1">
      <c r="A404" s="59">
        <f t="shared" si="68"/>
        <v>394</v>
      </c>
      <c r="B404" s="60" t="s">
        <v>948</v>
      </c>
      <c r="C404" s="64" t="s">
        <v>1355</v>
      </c>
      <c r="D404" s="61" t="s">
        <v>953</v>
      </c>
      <c r="E404" s="46">
        <v>73.59</v>
      </c>
      <c r="F404" s="47">
        <f t="shared" si="59"/>
        <v>30.999999999999996</v>
      </c>
      <c r="G404" s="46">
        <v>2281.29</v>
      </c>
      <c r="H404" s="46"/>
      <c r="I404" s="46">
        <v>250</v>
      </c>
      <c r="J404" s="46">
        <v>1150</v>
      </c>
      <c r="K404" s="62">
        <f t="shared" ref="K404" si="69">SUM(G404:J404)</f>
        <v>3681.29</v>
      </c>
      <c r="L404" s="63"/>
      <c r="M404" s="151"/>
    </row>
    <row r="405" spans="1:13" s="43" customFormat="1" ht="39.75" customHeight="1">
      <c r="A405" s="59">
        <f t="shared" si="68"/>
        <v>395</v>
      </c>
      <c r="B405" s="60" t="s">
        <v>948</v>
      </c>
      <c r="C405" s="64" t="s">
        <v>1356</v>
      </c>
      <c r="D405" s="61" t="s">
        <v>953</v>
      </c>
      <c r="E405" s="46">
        <v>73.59</v>
      </c>
      <c r="F405" s="47">
        <f t="shared" si="59"/>
        <v>30.999999999999996</v>
      </c>
      <c r="G405" s="46">
        <v>2281.29</v>
      </c>
      <c r="H405" s="46"/>
      <c r="I405" s="46">
        <v>250</v>
      </c>
      <c r="J405" s="46">
        <v>1150</v>
      </c>
      <c r="K405" s="62">
        <f t="shared" ref="K405:K423" si="70">SUM(G405:J405)</f>
        <v>3681.29</v>
      </c>
      <c r="L405" s="63"/>
      <c r="M405" s="151"/>
    </row>
    <row r="406" spans="1:13" s="43" customFormat="1" ht="39.75" customHeight="1">
      <c r="A406" s="59">
        <f t="shared" si="68"/>
        <v>396</v>
      </c>
      <c r="B406" s="60" t="s">
        <v>948</v>
      </c>
      <c r="C406" s="64" t="s">
        <v>1357</v>
      </c>
      <c r="D406" s="61" t="s">
        <v>953</v>
      </c>
      <c r="E406" s="46">
        <v>75.64</v>
      </c>
      <c r="F406" s="47">
        <f t="shared" si="59"/>
        <v>31</v>
      </c>
      <c r="G406" s="46">
        <v>2344.84</v>
      </c>
      <c r="H406" s="46">
        <v>50</v>
      </c>
      <c r="I406" s="46">
        <v>250</v>
      </c>
      <c r="J406" s="46">
        <v>1150</v>
      </c>
      <c r="K406" s="62">
        <f t="shared" si="70"/>
        <v>3794.84</v>
      </c>
      <c r="L406" s="63"/>
      <c r="M406" s="151"/>
    </row>
    <row r="407" spans="1:13" s="43" customFormat="1" ht="39.75" customHeight="1">
      <c r="A407" s="59">
        <f t="shared" si="68"/>
        <v>397</v>
      </c>
      <c r="B407" s="60" t="s">
        <v>948</v>
      </c>
      <c r="C407" s="64" t="s">
        <v>1358</v>
      </c>
      <c r="D407" s="61" t="s">
        <v>953</v>
      </c>
      <c r="E407" s="46">
        <v>73.59</v>
      </c>
      <c r="F407" s="47">
        <f t="shared" si="59"/>
        <v>30.999999999999996</v>
      </c>
      <c r="G407" s="46">
        <v>2281.29</v>
      </c>
      <c r="H407" s="46"/>
      <c r="I407" s="46">
        <v>250</v>
      </c>
      <c r="J407" s="46">
        <v>1150</v>
      </c>
      <c r="K407" s="62">
        <f t="shared" si="70"/>
        <v>3681.29</v>
      </c>
      <c r="L407" s="63"/>
      <c r="M407" s="151"/>
    </row>
    <row r="408" spans="1:13" s="43" customFormat="1" ht="39.75" customHeight="1">
      <c r="A408" s="59">
        <f t="shared" si="68"/>
        <v>398</v>
      </c>
      <c r="B408" s="60" t="s">
        <v>948</v>
      </c>
      <c r="C408" s="64" t="s">
        <v>1359</v>
      </c>
      <c r="D408" s="61" t="s">
        <v>953</v>
      </c>
      <c r="E408" s="46">
        <v>73.59</v>
      </c>
      <c r="F408" s="47">
        <f t="shared" si="59"/>
        <v>30.999999999999996</v>
      </c>
      <c r="G408" s="46">
        <v>2281.29</v>
      </c>
      <c r="H408" s="46"/>
      <c r="I408" s="46">
        <v>250</v>
      </c>
      <c r="J408" s="46">
        <v>1150</v>
      </c>
      <c r="K408" s="62">
        <f t="shared" si="70"/>
        <v>3681.29</v>
      </c>
      <c r="L408" s="63"/>
      <c r="M408" s="151"/>
    </row>
    <row r="409" spans="1:13" s="43" customFormat="1" ht="39.75" customHeight="1">
      <c r="A409" s="59">
        <f t="shared" si="68"/>
        <v>399</v>
      </c>
      <c r="B409" s="60" t="s">
        <v>948</v>
      </c>
      <c r="C409" s="64" t="s">
        <v>1360</v>
      </c>
      <c r="D409" s="61" t="s">
        <v>953</v>
      </c>
      <c r="E409" s="46">
        <v>73.59</v>
      </c>
      <c r="F409" s="47">
        <f t="shared" si="59"/>
        <v>30.999999999999996</v>
      </c>
      <c r="G409" s="46">
        <v>2281.29</v>
      </c>
      <c r="H409" s="46"/>
      <c r="I409" s="46">
        <v>250</v>
      </c>
      <c r="J409" s="46">
        <v>1150</v>
      </c>
      <c r="K409" s="62">
        <f t="shared" si="70"/>
        <v>3681.29</v>
      </c>
      <c r="L409" s="63"/>
      <c r="M409" s="151"/>
    </row>
    <row r="410" spans="1:13" s="43" customFormat="1" ht="39.75" customHeight="1">
      <c r="A410" s="59">
        <f t="shared" si="68"/>
        <v>400</v>
      </c>
      <c r="B410" s="60" t="s">
        <v>948</v>
      </c>
      <c r="C410" s="64" t="s">
        <v>1361</v>
      </c>
      <c r="D410" s="61" t="s">
        <v>953</v>
      </c>
      <c r="E410" s="46">
        <v>73.59</v>
      </c>
      <c r="F410" s="47">
        <f t="shared" si="59"/>
        <v>30.999999999999996</v>
      </c>
      <c r="G410" s="46">
        <v>2281.29</v>
      </c>
      <c r="H410" s="46"/>
      <c r="I410" s="46">
        <v>250</v>
      </c>
      <c r="J410" s="46">
        <v>1150</v>
      </c>
      <c r="K410" s="62">
        <f t="shared" si="70"/>
        <v>3681.29</v>
      </c>
      <c r="L410" s="63"/>
      <c r="M410" s="151"/>
    </row>
    <row r="411" spans="1:13" s="43" customFormat="1" ht="39.75" customHeight="1">
      <c r="A411" s="59">
        <f t="shared" si="68"/>
        <v>401</v>
      </c>
      <c r="B411" s="60" t="s">
        <v>948</v>
      </c>
      <c r="C411" s="64" t="s">
        <v>1362</v>
      </c>
      <c r="D411" s="61" t="s">
        <v>953</v>
      </c>
      <c r="E411" s="46">
        <v>73.59</v>
      </c>
      <c r="F411" s="47">
        <f t="shared" si="59"/>
        <v>30.999999999999996</v>
      </c>
      <c r="G411" s="46">
        <v>2281.29</v>
      </c>
      <c r="H411" s="46"/>
      <c r="I411" s="46">
        <v>250</v>
      </c>
      <c r="J411" s="46">
        <v>1150</v>
      </c>
      <c r="K411" s="62">
        <f t="shared" si="70"/>
        <v>3681.29</v>
      </c>
      <c r="L411" s="63"/>
      <c r="M411" s="151"/>
    </row>
    <row r="412" spans="1:13" s="43" customFormat="1" ht="39.75" customHeight="1">
      <c r="A412" s="59">
        <f t="shared" si="68"/>
        <v>402</v>
      </c>
      <c r="B412" s="60" t="s">
        <v>948</v>
      </c>
      <c r="C412" s="64" t="s">
        <v>1363</v>
      </c>
      <c r="D412" s="61" t="s">
        <v>953</v>
      </c>
      <c r="E412" s="46">
        <v>73.59</v>
      </c>
      <c r="F412" s="47">
        <f t="shared" si="59"/>
        <v>30.999999999999996</v>
      </c>
      <c r="G412" s="46">
        <v>2281.29</v>
      </c>
      <c r="H412" s="46"/>
      <c r="I412" s="46">
        <v>250</v>
      </c>
      <c r="J412" s="46">
        <v>1150</v>
      </c>
      <c r="K412" s="62">
        <f t="shared" si="70"/>
        <v>3681.29</v>
      </c>
      <c r="L412" s="63"/>
      <c r="M412" s="151"/>
    </row>
    <row r="413" spans="1:13" s="43" customFormat="1" ht="39.75" customHeight="1">
      <c r="A413" s="59">
        <f t="shared" si="68"/>
        <v>403</v>
      </c>
      <c r="B413" s="60" t="s">
        <v>948</v>
      </c>
      <c r="C413" s="64" t="s">
        <v>1364</v>
      </c>
      <c r="D413" s="61" t="s">
        <v>953</v>
      </c>
      <c r="E413" s="46">
        <v>73.59</v>
      </c>
      <c r="F413" s="47">
        <f t="shared" si="59"/>
        <v>30.999999999999996</v>
      </c>
      <c r="G413" s="46">
        <v>2281.29</v>
      </c>
      <c r="H413" s="46"/>
      <c r="I413" s="46">
        <v>250</v>
      </c>
      <c r="J413" s="46">
        <v>1150</v>
      </c>
      <c r="K413" s="62">
        <f t="shared" si="70"/>
        <v>3681.29</v>
      </c>
      <c r="L413" s="63"/>
      <c r="M413" s="151"/>
    </row>
    <row r="414" spans="1:13" s="43" customFormat="1" ht="39.75" customHeight="1">
      <c r="A414" s="59">
        <f t="shared" si="68"/>
        <v>404</v>
      </c>
      <c r="B414" s="60" t="s">
        <v>948</v>
      </c>
      <c r="C414" s="64" t="s">
        <v>1365</v>
      </c>
      <c r="D414" s="61" t="s">
        <v>953</v>
      </c>
      <c r="E414" s="46">
        <v>73.59</v>
      </c>
      <c r="F414" s="47">
        <f t="shared" si="59"/>
        <v>30.999999999999996</v>
      </c>
      <c r="G414" s="46">
        <v>2281.29</v>
      </c>
      <c r="H414" s="46"/>
      <c r="I414" s="46">
        <v>250</v>
      </c>
      <c r="J414" s="46">
        <v>1150</v>
      </c>
      <c r="K414" s="62">
        <f t="shared" si="70"/>
        <v>3681.29</v>
      </c>
      <c r="L414" s="63"/>
      <c r="M414" s="151"/>
    </row>
    <row r="415" spans="1:13" s="43" customFormat="1" ht="39.75" customHeight="1">
      <c r="A415" s="59">
        <f t="shared" si="68"/>
        <v>405</v>
      </c>
      <c r="B415" s="60" t="s">
        <v>948</v>
      </c>
      <c r="C415" s="64" t="s">
        <v>1366</v>
      </c>
      <c r="D415" s="61" t="s">
        <v>953</v>
      </c>
      <c r="E415" s="46">
        <v>73.59</v>
      </c>
      <c r="F415" s="47">
        <f t="shared" si="59"/>
        <v>30.999999999999996</v>
      </c>
      <c r="G415" s="46">
        <v>2281.29</v>
      </c>
      <c r="H415" s="46"/>
      <c r="I415" s="46">
        <v>250</v>
      </c>
      <c r="J415" s="46">
        <v>1150</v>
      </c>
      <c r="K415" s="62">
        <f t="shared" si="70"/>
        <v>3681.29</v>
      </c>
      <c r="L415" s="63"/>
      <c r="M415" s="151"/>
    </row>
    <row r="416" spans="1:13" s="43" customFormat="1" ht="39.75" customHeight="1">
      <c r="A416" s="59">
        <f t="shared" si="68"/>
        <v>406</v>
      </c>
      <c r="B416" s="60" t="s">
        <v>948</v>
      </c>
      <c r="C416" s="64" t="s">
        <v>1367</v>
      </c>
      <c r="D416" s="61" t="s">
        <v>953</v>
      </c>
      <c r="E416" s="46">
        <v>73.59</v>
      </c>
      <c r="F416" s="47">
        <f t="shared" si="59"/>
        <v>30.999999999999996</v>
      </c>
      <c r="G416" s="46">
        <v>2281.29</v>
      </c>
      <c r="H416" s="46"/>
      <c r="I416" s="46">
        <v>250</v>
      </c>
      <c r="J416" s="46">
        <v>1150</v>
      </c>
      <c r="K416" s="62">
        <f t="shared" si="70"/>
        <v>3681.29</v>
      </c>
      <c r="L416" s="63"/>
      <c r="M416" s="151"/>
    </row>
    <row r="417" spans="1:13" s="43" customFormat="1" ht="39.75" customHeight="1">
      <c r="A417" s="59">
        <f t="shared" si="68"/>
        <v>407</v>
      </c>
      <c r="B417" s="60" t="s">
        <v>948</v>
      </c>
      <c r="C417" s="64" t="s">
        <v>1368</v>
      </c>
      <c r="D417" s="61" t="s">
        <v>953</v>
      </c>
      <c r="E417" s="46">
        <v>73.59</v>
      </c>
      <c r="F417" s="47">
        <f t="shared" si="59"/>
        <v>30.999999999999996</v>
      </c>
      <c r="G417" s="46">
        <v>2281.29</v>
      </c>
      <c r="H417" s="46"/>
      <c r="I417" s="46">
        <v>250</v>
      </c>
      <c r="J417" s="46">
        <v>1150</v>
      </c>
      <c r="K417" s="62">
        <f t="shared" si="70"/>
        <v>3681.29</v>
      </c>
      <c r="L417" s="63"/>
      <c r="M417" s="151"/>
    </row>
    <row r="418" spans="1:13" s="43" customFormat="1" ht="39.75" customHeight="1">
      <c r="A418" s="59">
        <f t="shared" si="68"/>
        <v>408</v>
      </c>
      <c r="B418" s="60" t="s">
        <v>948</v>
      </c>
      <c r="C418" s="64" t="s">
        <v>1369</v>
      </c>
      <c r="D418" s="61" t="s">
        <v>953</v>
      </c>
      <c r="E418" s="46">
        <v>73.59</v>
      </c>
      <c r="F418" s="47">
        <f t="shared" si="59"/>
        <v>30.999999999999996</v>
      </c>
      <c r="G418" s="46">
        <v>2281.29</v>
      </c>
      <c r="H418" s="46"/>
      <c r="I418" s="46">
        <v>250</v>
      </c>
      <c r="J418" s="46">
        <v>1150</v>
      </c>
      <c r="K418" s="62">
        <f t="shared" si="70"/>
        <v>3681.29</v>
      </c>
      <c r="L418" s="63"/>
      <c r="M418" s="151"/>
    </row>
    <row r="419" spans="1:13" s="43" customFormat="1" ht="39.75" customHeight="1">
      <c r="A419" s="59">
        <f t="shared" si="68"/>
        <v>409</v>
      </c>
      <c r="B419" s="60" t="s">
        <v>948</v>
      </c>
      <c r="C419" s="64" t="s">
        <v>1370</v>
      </c>
      <c r="D419" s="61" t="s">
        <v>953</v>
      </c>
      <c r="E419" s="46">
        <v>73.59</v>
      </c>
      <c r="F419" s="47">
        <f t="shared" si="59"/>
        <v>30.999999999999996</v>
      </c>
      <c r="G419" s="46">
        <v>2281.29</v>
      </c>
      <c r="H419" s="46"/>
      <c r="I419" s="46">
        <v>250</v>
      </c>
      <c r="J419" s="46">
        <v>1150</v>
      </c>
      <c r="K419" s="62">
        <f t="shared" si="70"/>
        <v>3681.29</v>
      </c>
      <c r="L419" s="63"/>
      <c r="M419" s="151"/>
    </row>
    <row r="420" spans="1:13" s="43" customFormat="1" ht="39.75" customHeight="1">
      <c r="A420" s="59">
        <f t="shared" si="68"/>
        <v>410</v>
      </c>
      <c r="B420" s="60" t="s">
        <v>948</v>
      </c>
      <c r="C420" s="64" t="s">
        <v>1371</v>
      </c>
      <c r="D420" s="61" t="s">
        <v>953</v>
      </c>
      <c r="E420" s="46">
        <v>73.59</v>
      </c>
      <c r="F420" s="47">
        <f t="shared" si="59"/>
        <v>30.999999999999996</v>
      </c>
      <c r="G420" s="46">
        <v>2281.29</v>
      </c>
      <c r="H420" s="46"/>
      <c r="I420" s="46">
        <v>250</v>
      </c>
      <c r="J420" s="46">
        <v>1150</v>
      </c>
      <c r="K420" s="62">
        <f t="shared" si="70"/>
        <v>3681.29</v>
      </c>
      <c r="L420" s="63"/>
      <c r="M420" s="151"/>
    </row>
    <row r="421" spans="1:13" s="43" customFormat="1" ht="39.75" customHeight="1">
      <c r="A421" s="59">
        <f t="shared" si="68"/>
        <v>411</v>
      </c>
      <c r="B421" s="60" t="s">
        <v>948</v>
      </c>
      <c r="C421" s="64" t="s">
        <v>1372</v>
      </c>
      <c r="D421" s="61" t="s">
        <v>953</v>
      </c>
      <c r="E421" s="46">
        <v>73.59</v>
      </c>
      <c r="F421" s="47">
        <f t="shared" si="59"/>
        <v>108</v>
      </c>
      <c r="G421" s="46">
        <f>2281.29+5666.43</f>
        <v>7947.72</v>
      </c>
      <c r="H421" s="46"/>
      <c r="I421" s="46">
        <f>250+629.03</f>
        <v>879.03</v>
      </c>
      <c r="J421" s="46">
        <f>1150+2893.55</f>
        <v>4043.55</v>
      </c>
      <c r="K421" s="62">
        <f t="shared" si="70"/>
        <v>12870.3</v>
      </c>
      <c r="L421" s="63" t="s">
        <v>1325</v>
      </c>
      <c r="M421" s="151"/>
    </row>
    <row r="422" spans="1:13" s="43" customFormat="1" ht="39.75" customHeight="1">
      <c r="A422" s="59">
        <f t="shared" si="68"/>
        <v>412</v>
      </c>
      <c r="B422" s="60" t="s">
        <v>948</v>
      </c>
      <c r="C422" s="64" t="s">
        <v>1373</v>
      </c>
      <c r="D422" s="61" t="s">
        <v>953</v>
      </c>
      <c r="E422" s="46">
        <v>73.59</v>
      </c>
      <c r="F422" s="47">
        <f t="shared" si="59"/>
        <v>108</v>
      </c>
      <c r="G422" s="46">
        <f>2281.29+5666.43</f>
        <v>7947.72</v>
      </c>
      <c r="H422" s="46"/>
      <c r="I422" s="46">
        <f>250+629.03</f>
        <v>879.03</v>
      </c>
      <c r="J422" s="46">
        <f>1150+2893.55</f>
        <v>4043.55</v>
      </c>
      <c r="K422" s="62">
        <f t="shared" si="70"/>
        <v>12870.3</v>
      </c>
      <c r="L422" s="63" t="s">
        <v>1325</v>
      </c>
      <c r="M422" s="151"/>
    </row>
    <row r="423" spans="1:13" s="43" customFormat="1" ht="39.75" customHeight="1">
      <c r="A423" s="59">
        <f t="shared" si="68"/>
        <v>413</v>
      </c>
      <c r="B423" s="60" t="s">
        <v>948</v>
      </c>
      <c r="C423" s="64" t="s">
        <v>1374</v>
      </c>
      <c r="D423" s="61" t="s">
        <v>953</v>
      </c>
      <c r="E423" s="46">
        <v>73.59</v>
      </c>
      <c r="F423" s="47">
        <f t="shared" si="59"/>
        <v>108</v>
      </c>
      <c r="G423" s="46">
        <f>2281.29+5666.43</f>
        <v>7947.72</v>
      </c>
      <c r="H423" s="46"/>
      <c r="I423" s="46">
        <f>250+629.03</f>
        <v>879.03</v>
      </c>
      <c r="J423" s="46">
        <f>1150+2893.55</f>
        <v>4043.55</v>
      </c>
      <c r="K423" s="62">
        <f t="shared" si="70"/>
        <v>12870.3</v>
      </c>
      <c r="L423" s="63" t="s">
        <v>1325</v>
      </c>
      <c r="M423" s="151"/>
    </row>
    <row r="424" spans="1:13" s="43" customFormat="1" ht="39.75" customHeight="1">
      <c r="A424" s="59">
        <f t="shared" si="68"/>
        <v>414</v>
      </c>
      <c r="B424" s="60" t="s">
        <v>948</v>
      </c>
      <c r="C424" s="64" t="s">
        <v>1375</v>
      </c>
      <c r="D424" s="61" t="s">
        <v>953</v>
      </c>
      <c r="E424" s="46">
        <v>73.59</v>
      </c>
      <c r="F424" s="47">
        <f t="shared" si="59"/>
        <v>102.99999999999999</v>
      </c>
      <c r="G424" s="46">
        <f>2281.29+5298.48</f>
        <v>7579.7699999999995</v>
      </c>
      <c r="H424" s="46"/>
      <c r="I424" s="46">
        <f>250+588.71</f>
        <v>838.71</v>
      </c>
      <c r="J424" s="46">
        <f>1150+2708.06</f>
        <v>3858.06</v>
      </c>
      <c r="K424" s="62">
        <f t="shared" ref="K424:K427" si="71">SUM(G424:J424)</f>
        <v>12276.539999999999</v>
      </c>
      <c r="L424" s="63" t="s">
        <v>1376</v>
      </c>
      <c r="M424" s="151"/>
    </row>
    <row r="425" spans="1:13" s="43" customFormat="1" ht="39.75" customHeight="1">
      <c r="A425" s="59">
        <f t="shared" si="68"/>
        <v>415</v>
      </c>
      <c r="B425" s="60" t="s">
        <v>948</v>
      </c>
      <c r="C425" s="64" t="s">
        <v>1377</v>
      </c>
      <c r="D425" s="61" t="s">
        <v>953</v>
      </c>
      <c r="E425" s="46">
        <v>73.59</v>
      </c>
      <c r="F425" s="47">
        <f t="shared" si="59"/>
        <v>30.999999999999996</v>
      </c>
      <c r="G425" s="46">
        <v>2281.29</v>
      </c>
      <c r="H425" s="46"/>
      <c r="I425" s="46">
        <v>250</v>
      </c>
      <c r="J425" s="46">
        <v>1150</v>
      </c>
      <c r="K425" s="62">
        <f t="shared" si="71"/>
        <v>3681.29</v>
      </c>
      <c r="L425" s="63"/>
      <c r="M425" s="151"/>
    </row>
    <row r="426" spans="1:13" s="43" customFormat="1" ht="39.75" customHeight="1">
      <c r="A426" s="59">
        <f t="shared" si="68"/>
        <v>416</v>
      </c>
      <c r="B426" s="60" t="s">
        <v>948</v>
      </c>
      <c r="C426" s="64" t="s">
        <v>1378</v>
      </c>
      <c r="D426" s="61" t="s">
        <v>953</v>
      </c>
      <c r="E426" s="46">
        <v>73.59</v>
      </c>
      <c r="F426" s="47">
        <f t="shared" si="59"/>
        <v>30.999999999999996</v>
      </c>
      <c r="G426" s="46">
        <v>2281.29</v>
      </c>
      <c r="H426" s="46"/>
      <c r="I426" s="46">
        <v>250</v>
      </c>
      <c r="J426" s="46">
        <v>1150</v>
      </c>
      <c r="K426" s="62">
        <f t="shared" si="71"/>
        <v>3681.29</v>
      </c>
      <c r="L426" s="63"/>
      <c r="M426" s="151"/>
    </row>
    <row r="427" spans="1:13" s="43" customFormat="1" ht="39.75" customHeight="1">
      <c r="A427" s="59">
        <f t="shared" si="68"/>
        <v>417</v>
      </c>
      <c r="B427" s="60" t="s">
        <v>948</v>
      </c>
      <c r="C427" s="64" t="s">
        <v>1379</v>
      </c>
      <c r="D427" s="61" t="s">
        <v>953</v>
      </c>
      <c r="E427" s="46">
        <v>73.59</v>
      </c>
      <c r="F427" s="47">
        <f t="shared" si="59"/>
        <v>30.999999999999996</v>
      </c>
      <c r="G427" s="46">
        <v>2281.29</v>
      </c>
      <c r="H427" s="46"/>
      <c r="I427" s="46">
        <v>250</v>
      </c>
      <c r="J427" s="46">
        <v>1150</v>
      </c>
      <c r="K427" s="62">
        <f t="shared" si="71"/>
        <v>3681.29</v>
      </c>
      <c r="L427" s="63"/>
      <c r="M427" s="151"/>
    </row>
    <row r="428" spans="1:13" s="43" customFormat="1" ht="39.75" customHeight="1">
      <c r="A428" s="59">
        <f t="shared" si="68"/>
        <v>418</v>
      </c>
      <c r="B428" s="60" t="s">
        <v>948</v>
      </c>
      <c r="C428" s="64" t="s">
        <v>1380</v>
      </c>
      <c r="D428" s="61" t="s">
        <v>953</v>
      </c>
      <c r="E428" s="46">
        <v>73.59</v>
      </c>
      <c r="F428" s="47">
        <f t="shared" si="59"/>
        <v>30.999999999999996</v>
      </c>
      <c r="G428" s="46">
        <v>2281.29</v>
      </c>
      <c r="H428" s="46"/>
      <c r="I428" s="46">
        <v>250</v>
      </c>
      <c r="J428" s="46">
        <v>1150</v>
      </c>
      <c r="K428" s="62">
        <f t="shared" ref="K428:K491" si="72">SUM(G428:J428)</f>
        <v>3681.29</v>
      </c>
      <c r="L428" s="63"/>
      <c r="M428" s="151"/>
    </row>
    <row r="429" spans="1:13" s="43" customFormat="1" ht="39.75" customHeight="1">
      <c r="A429" s="59">
        <f t="shared" si="68"/>
        <v>419</v>
      </c>
      <c r="B429" s="60" t="s">
        <v>948</v>
      </c>
      <c r="C429" s="64" t="s">
        <v>1381</v>
      </c>
      <c r="D429" s="61" t="s">
        <v>953</v>
      </c>
      <c r="E429" s="46">
        <v>73.59</v>
      </c>
      <c r="F429" s="47">
        <f t="shared" si="59"/>
        <v>30.999999999999996</v>
      </c>
      <c r="G429" s="46">
        <v>2281.29</v>
      </c>
      <c r="H429" s="46"/>
      <c r="I429" s="46">
        <v>250</v>
      </c>
      <c r="J429" s="46">
        <v>1150</v>
      </c>
      <c r="K429" s="62">
        <f t="shared" si="72"/>
        <v>3681.29</v>
      </c>
      <c r="L429" s="63"/>
      <c r="M429" s="151"/>
    </row>
    <row r="430" spans="1:13" s="43" customFormat="1" ht="39.75" customHeight="1">
      <c r="A430" s="59">
        <f t="shared" si="68"/>
        <v>420</v>
      </c>
      <c r="B430" s="60" t="s">
        <v>948</v>
      </c>
      <c r="C430" s="64" t="s">
        <v>1382</v>
      </c>
      <c r="D430" s="61" t="s">
        <v>950</v>
      </c>
      <c r="E430" s="46">
        <v>71.400000000000006</v>
      </c>
      <c r="F430" s="47">
        <f t="shared" si="59"/>
        <v>31</v>
      </c>
      <c r="G430" s="46">
        <v>2213.4</v>
      </c>
      <c r="H430" s="46"/>
      <c r="I430" s="46">
        <v>250</v>
      </c>
      <c r="J430" s="46">
        <v>1380</v>
      </c>
      <c r="K430" s="62">
        <f t="shared" si="72"/>
        <v>3843.4</v>
      </c>
      <c r="L430" s="63"/>
      <c r="M430" s="151"/>
    </row>
    <row r="431" spans="1:13" s="43" customFormat="1" ht="39.75" customHeight="1">
      <c r="A431" s="59">
        <f t="shared" si="68"/>
        <v>421</v>
      </c>
      <c r="B431" s="60" t="s">
        <v>948</v>
      </c>
      <c r="C431" s="64" t="s">
        <v>1383</v>
      </c>
      <c r="D431" s="61" t="s">
        <v>953</v>
      </c>
      <c r="E431" s="46">
        <v>73.59</v>
      </c>
      <c r="F431" s="47">
        <f t="shared" si="59"/>
        <v>30.999999999999996</v>
      </c>
      <c r="G431" s="46">
        <v>2281.29</v>
      </c>
      <c r="H431" s="46"/>
      <c r="I431" s="46">
        <v>250</v>
      </c>
      <c r="J431" s="46">
        <v>1150</v>
      </c>
      <c r="K431" s="62">
        <f t="shared" si="72"/>
        <v>3681.29</v>
      </c>
      <c r="L431" s="63"/>
      <c r="M431" s="151"/>
    </row>
    <row r="432" spans="1:13" s="43" customFormat="1" ht="39.75" customHeight="1">
      <c r="A432" s="59">
        <f t="shared" si="68"/>
        <v>422</v>
      </c>
      <c r="B432" s="60" t="s">
        <v>948</v>
      </c>
      <c r="C432" s="64" t="s">
        <v>1384</v>
      </c>
      <c r="D432" s="61" t="s">
        <v>953</v>
      </c>
      <c r="E432" s="46">
        <v>73.59</v>
      </c>
      <c r="F432" s="47">
        <f t="shared" si="59"/>
        <v>30.999999999999996</v>
      </c>
      <c r="G432" s="46">
        <v>2281.29</v>
      </c>
      <c r="H432" s="46">
        <v>50</v>
      </c>
      <c r="I432" s="46">
        <v>250</v>
      </c>
      <c r="J432" s="46">
        <v>1150</v>
      </c>
      <c r="K432" s="62">
        <f t="shared" si="72"/>
        <v>3731.29</v>
      </c>
      <c r="L432" s="63"/>
      <c r="M432" s="151"/>
    </row>
    <row r="433" spans="1:13" s="43" customFormat="1" ht="39.75" customHeight="1">
      <c r="A433" s="59">
        <f t="shared" si="68"/>
        <v>423</v>
      </c>
      <c r="B433" s="60" t="s">
        <v>948</v>
      </c>
      <c r="C433" s="64" t="s">
        <v>1385</v>
      </c>
      <c r="D433" s="61" t="s">
        <v>953</v>
      </c>
      <c r="E433" s="46">
        <v>73.59</v>
      </c>
      <c r="F433" s="47">
        <f t="shared" si="59"/>
        <v>30.999999999999996</v>
      </c>
      <c r="G433" s="46">
        <v>2281.29</v>
      </c>
      <c r="H433" s="46">
        <v>50</v>
      </c>
      <c r="I433" s="46">
        <v>250</v>
      </c>
      <c r="J433" s="46">
        <v>1150</v>
      </c>
      <c r="K433" s="62">
        <f t="shared" si="72"/>
        <v>3731.29</v>
      </c>
      <c r="L433" s="63"/>
      <c r="M433" s="151"/>
    </row>
    <row r="434" spans="1:13" s="43" customFormat="1" ht="39.75" customHeight="1">
      <c r="A434" s="59">
        <f t="shared" si="68"/>
        <v>424</v>
      </c>
      <c r="B434" s="60" t="s">
        <v>948</v>
      </c>
      <c r="C434" s="64" t="s">
        <v>1386</v>
      </c>
      <c r="D434" s="61" t="s">
        <v>953</v>
      </c>
      <c r="E434" s="46">
        <v>73.59</v>
      </c>
      <c r="F434" s="47">
        <f t="shared" si="59"/>
        <v>30.999999999999996</v>
      </c>
      <c r="G434" s="46">
        <v>2281.29</v>
      </c>
      <c r="H434" s="46">
        <v>50</v>
      </c>
      <c r="I434" s="46">
        <v>250</v>
      </c>
      <c r="J434" s="46">
        <v>1150</v>
      </c>
      <c r="K434" s="62">
        <f t="shared" si="72"/>
        <v>3731.29</v>
      </c>
      <c r="L434" s="63"/>
      <c r="M434" s="151"/>
    </row>
    <row r="435" spans="1:13" s="43" customFormat="1" ht="39.75" customHeight="1">
      <c r="A435" s="59">
        <f t="shared" si="68"/>
        <v>425</v>
      </c>
      <c r="B435" s="60" t="s">
        <v>948</v>
      </c>
      <c r="C435" s="64" t="s">
        <v>1387</v>
      </c>
      <c r="D435" s="61" t="s">
        <v>953</v>
      </c>
      <c r="E435" s="46">
        <v>73.59</v>
      </c>
      <c r="F435" s="47">
        <f t="shared" si="59"/>
        <v>30.999999999999996</v>
      </c>
      <c r="G435" s="46">
        <v>2281.29</v>
      </c>
      <c r="H435" s="46">
        <v>50</v>
      </c>
      <c r="I435" s="46">
        <v>250</v>
      </c>
      <c r="J435" s="46">
        <v>1150</v>
      </c>
      <c r="K435" s="62">
        <f t="shared" si="72"/>
        <v>3731.29</v>
      </c>
      <c r="L435" s="63"/>
      <c r="M435" s="151"/>
    </row>
    <row r="436" spans="1:13" s="43" customFormat="1" ht="39.75" customHeight="1">
      <c r="A436" s="59">
        <f t="shared" si="68"/>
        <v>426</v>
      </c>
      <c r="B436" s="60" t="s">
        <v>948</v>
      </c>
      <c r="C436" s="64" t="s">
        <v>1388</v>
      </c>
      <c r="D436" s="61" t="s">
        <v>953</v>
      </c>
      <c r="E436" s="46">
        <v>73.59</v>
      </c>
      <c r="F436" s="47">
        <f t="shared" si="59"/>
        <v>30.999999999999996</v>
      </c>
      <c r="G436" s="46">
        <v>2281.29</v>
      </c>
      <c r="H436" s="46">
        <v>35</v>
      </c>
      <c r="I436" s="46">
        <v>250</v>
      </c>
      <c r="J436" s="46">
        <v>1150</v>
      </c>
      <c r="K436" s="62">
        <f t="shared" si="72"/>
        <v>3716.29</v>
      </c>
      <c r="L436" s="63"/>
      <c r="M436" s="151"/>
    </row>
    <row r="437" spans="1:13" s="43" customFormat="1" ht="39.75" customHeight="1">
      <c r="A437" s="59">
        <f t="shared" si="68"/>
        <v>427</v>
      </c>
      <c r="B437" s="60" t="s">
        <v>948</v>
      </c>
      <c r="C437" s="64" t="s">
        <v>1389</v>
      </c>
      <c r="D437" s="61" t="s">
        <v>953</v>
      </c>
      <c r="E437" s="46">
        <v>73.59</v>
      </c>
      <c r="F437" s="47">
        <f t="shared" si="59"/>
        <v>30.999999999999996</v>
      </c>
      <c r="G437" s="46">
        <v>2281.29</v>
      </c>
      <c r="H437" s="46">
        <v>35</v>
      </c>
      <c r="I437" s="46">
        <v>250</v>
      </c>
      <c r="J437" s="46">
        <v>1150</v>
      </c>
      <c r="K437" s="62">
        <f t="shared" si="72"/>
        <v>3716.29</v>
      </c>
      <c r="L437" s="63"/>
      <c r="M437" s="151"/>
    </row>
    <row r="438" spans="1:13" s="43" customFormat="1" ht="39.75" customHeight="1">
      <c r="A438" s="59">
        <f t="shared" si="68"/>
        <v>428</v>
      </c>
      <c r="B438" s="60" t="s">
        <v>948</v>
      </c>
      <c r="C438" s="64" t="s">
        <v>1390</v>
      </c>
      <c r="D438" s="61" t="s">
        <v>953</v>
      </c>
      <c r="E438" s="46">
        <v>73.59</v>
      </c>
      <c r="F438" s="47">
        <f t="shared" si="59"/>
        <v>30.999999999999996</v>
      </c>
      <c r="G438" s="46">
        <v>2281.29</v>
      </c>
      <c r="H438" s="46">
        <v>35</v>
      </c>
      <c r="I438" s="46">
        <v>250</v>
      </c>
      <c r="J438" s="46">
        <v>1150</v>
      </c>
      <c r="K438" s="62">
        <f t="shared" si="72"/>
        <v>3716.29</v>
      </c>
      <c r="L438" s="63"/>
      <c r="M438" s="151"/>
    </row>
    <row r="439" spans="1:13" s="43" customFormat="1" ht="39.75" customHeight="1">
      <c r="A439" s="59">
        <f t="shared" si="68"/>
        <v>429</v>
      </c>
      <c r="B439" s="60" t="s">
        <v>948</v>
      </c>
      <c r="C439" s="64" t="s">
        <v>1391</v>
      </c>
      <c r="D439" s="61" t="s">
        <v>953</v>
      </c>
      <c r="E439" s="46">
        <v>73.59</v>
      </c>
      <c r="F439" s="47">
        <f t="shared" si="59"/>
        <v>30.999999999999996</v>
      </c>
      <c r="G439" s="46">
        <v>2281.29</v>
      </c>
      <c r="H439" s="46">
        <v>35</v>
      </c>
      <c r="I439" s="46">
        <v>250</v>
      </c>
      <c r="J439" s="46">
        <v>1150</v>
      </c>
      <c r="K439" s="62">
        <f t="shared" si="72"/>
        <v>3716.29</v>
      </c>
      <c r="L439" s="63"/>
      <c r="M439" s="151"/>
    </row>
    <row r="440" spans="1:13" s="43" customFormat="1" ht="39.75" customHeight="1">
      <c r="A440" s="59">
        <f t="shared" si="68"/>
        <v>430</v>
      </c>
      <c r="B440" s="60" t="s">
        <v>948</v>
      </c>
      <c r="C440" s="64" t="s">
        <v>1392</v>
      </c>
      <c r="D440" s="61" t="s">
        <v>953</v>
      </c>
      <c r="E440" s="46">
        <v>73.59</v>
      </c>
      <c r="F440" s="47">
        <f t="shared" si="59"/>
        <v>30.999999999999996</v>
      </c>
      <c r="G440" s="46">
        <v>2281.29</v>
      </c>
      <c r="H440" s="46">
        <v>35</v>
      </c>
      <c r="I440" s="46">
        <v>250</v>
      </c>
      <c r="J440" s="46">
        <v>1150</v>
      </c>
      <c r="K440" s="62">
        <f t="shared" si="72"/>
        <v>3716.29</v>
      </c>
      <c r="L440" s="63"/>
      <c r="M440" s="151"/>
    </row>
    <row r="441" spans="1:13" s="43" customFormat="1" ht="39.75" customHeight="1">
      <c r="A441" s="59">
        <f t="shared" si="68"/>
        <v>431</v>
      </c>
      <c r="B441" s="60" t="s">
        <v>948</v>
      </c>
      <c r="C441" s="64" t="s">
        <v>1393</v>
      </c>
      <c r="D441" s="61" t="s">
        <v>953</v>
      </c>
      <c r="E441" s="46">
        <v>73.59</v>
      </c>
      <c r="F441" s="47">
        <f t="shared" si="59"/>
        <v>30.999999999999996</v>
      </c>
      <c r="G441" s="46">
        <v>2281.29</v>
      </c>
      <c r="H441" s="46"/>
      <c r="I441" s="46">
        <v>250</v>
      </c>
      <c r="J441" s="46">
        <v>1150</v>
      </c>
      <c r="K441" s="62">
        <f t="shared" si="72"/>
        <v>3681.29</v>
      </c>
      <c r="L441" s="63"/>
      <c r="M441" s="151"/>
    </row>
    <row r="442" spans="1:13" s="43" customFormat="1" ht="39.75" customHeight="1">
      <c r="A442" s="59">
        <f t="shared" si="68"/>
        <v>432</v>
      </c>
      <c r="B442" s="60" t="s">
        <v>948</v>
      </c>
      <c r="C442" s="64" t="s">
        <v>1394</v>
      </c>
      <c r="D442" s="61" t="s">
        <v>953</v>
      </c>
      <c r="E442" s="46">
        <v>73.59</v>
      </c>
      <c r="F442" s="47">
        <f t="shared" ref="F442:F502" si="73">G442/E442</f>
        <v>30.999999999999996</v>
      </c>
      <c r="G442" s="46">
        <v>2281.29</v>
      </c>
      <c r="H442" s="46"/>
      <c r="I442" s="46">
        <v>250</v>
      </c>
      <c r="J442" s="46">
        <v>1150</v>
      </c>
      <c r="K442" s="62">
        <f t="shared" si="72"/>
        <v>3681.29</v>
      </c>
      <c r="L442" s="63"/>
      <c r="M442" s="151"/>
    </row>
    <row r="443" spans="1:13" s="43" customFormat="1" ht="39.75" customHeight="1">
      <c r="A443" s="59">
        <f t="shared" si="68"/>
        <v>433</v>
      </c>
      <c r="B443" s="60" t="s">
        <v>948</v>
      </c>
      <c r="C443" s="64" t="s">
        <v>1395</v>
      </c>
      <c r="D443" s="61" t="s">
        <v>950</v>
      </c>
      <c r="E443" s="46">
        <v>71.400000000000006</v>
      </c>
      <c r="F443" s="47">
        <f t="shared" si="73"/>
        <v>31</v>
      </c>
      <c r="G443" s="46">
        <v>2213.4</v>
      </c>
      <c r="H443" s="46">
        <v>35</v>
      </c>
      <c r="I443" s="46">
        <v>250</v>
      </c>
      <c r="J443" s="46">
        <v>1380</v>
      </c>
      <c r="K443" s="62">
        <f t="shared" si="72"/>
        <v>3878.4</v>
      </c>
      <c r="L443" s="63"/>
      <c r="M443" s="151"/>
    </row>
    <row r="444" spans="1:13" s="43" customFormat="1" ht="39.75" customHeight="1">
      <c r="A444" s="59">
        <f t="shared" si="68"/>
        <v>434</v>
      </c>
      <c r="B444" s="60" t="s">
        <v>948</v>
      </c>
      <c r="C444" s="64" t="s">
        <v>1396</v>
      </c>
      <c r="D444" s="61" t="s">
        <v>950</v>
      </c>
      <c r="E444" s="46">
        <v>71.400000000000006</v>
      </c>
      <c r="F444" s="47">
        <f t="shared" si="73"/>
        <v>31</v>
      </c>
      <c r="G444" s="46">
        <v>2213.4</v>
      </c>
      <c r="H444" s="46">
        <v>35</v>
      </c>
      <c r="I444" s="46">
        <v>250</v>
      </c>
      <c r="J444" s="46">
        <v>1380</v>
      </c>
      <c r="K444" s="62">
        <f t="shared" si="72"/>
        <v>3878.4</v>
      </c>
      <c r="L444" s="63"/>
      <c r="M444" s="151"/>
    </row>
    <row r="445" spans="1:13" s="43" customFormat="1" ht="39.75" customHeight="1">
      <c r="A445" s="59">
        <f t="shared" si="68"/>
        <v>435</v>
      </c>
      <c r="B445" s="60" t="s">
        <v>948</v>
      </c>
      <c r="C445" s="64" t="s">
        <v>1397</v>
      </c>
      <c r="D445" s="61" t="s">
        <v>950</v>
      </c>
      <c r="E445" s="46">
        <v>71.400000000000006</v>
      </c>
      <c r="F445" s="47">
        <f t="shared" si="73"/>
        <v>31</v>
      </c>
      <c r="G445" s="46">
        <v>2213.4</v>
      </c>
      <c r="H445" s="46">
        <v>35</v>
      </c>
      <c r="I445" s="46">
        <v>250</v>
      </c>
      <c r="J445" s="46">
        <v>1380</v>
      </c>
      <c r="K445" s="62">
        <f t="shared" si="72"/>
        <v>3878.4</v>
      </c>
      <c r="L445" s="63"/>
      <c r="M445" s="151"/>
    </row>
    <row r="446" spans="1:13" s="43" customFormat="1" ht="39.75" customHeight="1">
      <c r="A446" s="59">
        <f t="shared" si="68"/>
        <v>436</v>
      </c>
      <c r="B446" s="60" t="s">
        <v>948</v>
      </c>
      <c r="C446" s="64" t="s">
        <v>1398</v>
      </c>
      <c r="D446" s="61" t="s">
        <v>950</v>
      </c>
      <c r="E446" s="46">
        <v>71.400000000000006</v>
      </c>
      <c r="F446" s="47">
        <f t="shared" si="73"/>
        <v>31</v>
      </c>
      <c r="G446" s="46">
        <v>2213.4</v>
      </c>
      <c r="H446" s="46">
        <v>35</v>
      </c>
      <c r="I446" s="46">
        <v>250</v>
      </c>
      <c r="J446" s="46">
        <v>1380</v>
      </c>
      <c r="K446" s="62">
        <f t="shared" si="72"/>
        <v>3878.4</v>
      </c>
      <c r="L446" s="63"/>
      <c r="M446" s="151"/>
    </row>
    <row r="447" spans="1:13" s="43" customFormat="1" ht="39.75" customHeight="1">
      <c r="A447" s="59">
        <f t="shared" si="68"/>
        <v>437</v>
      </c>
      <c r="B447" s="60" t="s">
        <v>948</v>
      </c>
      <c r="C447" s="64" t="s">
        <v>1399</v>
      </c>
      <c r="D447" s="61" t="s">
        <v>950</v>
      </c>
      <c r="E447" s="46">
        <v>71.400000000000006</v>
      </c>
      <c r="F447" s="47">
        <f t="shared" si="73"/>
        <v>31</v>
      </c>
      <c r="G447" s="46">
        <v>2213.4</v>
      </c>
      <c r="H447" s="46"/>
      <c r="I447" s="46">
        <v>250</v>
      </c>
      <c r="J447" s="46">
        <v>1380</v>
      </c>
      <c r="K447" s="62">
        <f t="shared" si="72"/>
        <v>3843.4</v>
      </c>
      <c r="L447" s="63"/>
      <c r="M447" s="151"/>
    </row>
    <row r="448" spans="1:13" s="43" customFormat="1" ht="39.75" customHeight="1">
      <c r="A448" s="59">
        <f t="shared" si="68"/>
        <v>438</v>
      </c>
      <c r="B448" s="60" t="s">
        <v>948</v>
      </c>
      <c r="C448" s="64" t="s">
        <v>1400</v>
      </c>
      <c r="D448" s="61" t="s">
        <v>950</v>
      </c>
      <c r="E448" s="46">
        <v>71.400000000000006</v>
      </c>
      <c r="F448" s="47">
        <f t="shared" si="73"/>
        <v>31</v>
      </c>
      <c r="G448" s="46">
        <v>2213.4</v>
      </c>
      <c r="H448" s="46">
        <v>35</v>
      </c>
      <c r="I448" s="46">
        <v>250</v>
      </c>
      <c r="J448" s="46">
        <v>1380</v>
      </c>
      <c r="K448" s="62">
        <f t="shared" si="72"/>
        <v>3878.4</v>
      </c>
      <c r="L448" s="63"/>
      <c r="M448" s="151"/>
    </row>
    <row r="449" spans="1:13" s="43" customFormat="1" ht="39.75" customHeight="1">
      <c r="A449" s="59">
        <f t="shared" si="68"/>
        <v>439</v>
      </c>
      <c r="B449" s="60" t="s">
        <v>948</v>
      </c>
      <c r="C449" s="64" t="s">
        <v>1401</v>
      </c>
      <c r="D449" s="61" t="s">
        <v>950</v>
      </c>
      <c r="E449" s="46">
        <v>71.400000000000006</v>
      </c>
      <c r="F449" s="47">
        <f t="shared" si="73"/>
        <v>31</v>
      </c>
      <c r="G449" s="46">
        <v>2213.4</v>
      </c>
      <c r="H449" s="46">
        <v>35</v>
      </c>
      <c r="I449" s="46">
        <v>250</v>
      </c>
      <c r="J449" s="46">
        <v>1380</v>
      </c>
      <c r="K449" s="62">
        <f t="shared" si="72"/>
        <v>3878.4</v>
      </c>
      <c r="L449" s="63"/>
      <c r="M449" s="151"/>
    </row>
    <row r="450" spans="1:13" s="43" customFormat="1" ht="39.75" customHeight="1">
      <c r="A450" s="59">
        <f t="shared" si="68"/>
        <v>440</v>
      </c>
      <c r="B450" s="60" t="s">
        <v>948</v>
      </c>
      <c r="C450" s="64" t="s">
        <v>1402</v>
      </c>
      <c r="D450" s="61" t="s">
        <v>950</v>
      </c>
      <c r="E450" s="46">
        <v>71.400000000000006</v>
      </c>
      <c r="F450" s="47">
        <f t="shared" si="73"/>
        <v>31</v>
      </c>
      <c r="G450" s="46">
        <v>2213.4</v>
      </c>
      <c r="H450" s="46">
        <v>50</v>
      </c>
      <c r="I450" s="46">
        <v>250</v>
      </c>
      <c r="J450" s="46">
        <v>1380</v>
      </c>
      <c r="K450" s="62">
        <f t="shared" si="72"/>
        <v>3893.4</v>
      </c>
      <c r="L450" s="63"/>
      <c r="M450" s="151"/>
    </row>
    <row r="451" spans="1:13" s="43" customFormat="1" ht="39.75" customHeight="1">
      <c r="A451" s="59">
        <f t="shared" si="68"/>
        <v>441</v>
      </c>
      <c r="B451" s="60" t="s">
        <v>948</v>
      </c>
      <c r="C451" s="64" t="s">
        <v>1403</v>
      </c>
      <c r="D451" s="61" t="s">
        <v>950</v>
      </c>
      <c r="E451" s="46">
        <v>71.400000000000006</v>
      </c>
      <c r="F451" s="47">
        <f t="shared" si="73"/>
        <v>31</v>
      </c>
      <c r="G451" s="46">
        <v>2213.4</v>
      </c>
      <c r="H451" s="46"/>
      <c r="I451" s="46">
        <v>250</v>
      </c>
      <c r="J451" s="46">
        <v>1380</v>
      </c>
      <c r="K451" s="62">
        <f t="shared" si="72"/>
        <v>3843.4</v>
      </c>
      <c r="L451" s="63"/>
      <c r="M451" s="151"/>
    </row>
    <row r="452" spans="1:13" s="43" customFormat="1" ht="39.75" customHeight="1">
      <c r="A452" s="59">
        <f t="shared" si="68"/>
        <v>442</v>
      </c>
      <c r="B452" s="60" t="s">
        <v>948</v>
      </c>
      <c r="C452" s="64" t="s">
        <v>1404</v>
      </c>
      <c r="D452" s="61" t="s">
        <v>950</v>
      </c>
      <c r="E452" s="46">
        <v>71.400000000000006</v>
      </c>
      <c r="F452" s="47">
        <f t="shared" si="73"/>
        <v>31</v>
      </c>
      <c r="G452" s="46">
        <v>2213.4</v>
      </c>
      <c r="H452" s="46">
        <v>35</v>
      </c>
      <c r="I452" s="46">
        <v>250</v>
      </c>
      <c r="J452" s="46">
        <v>1380</v>
      </c>
      <c r="K452" s="62">
        <f t="shared" si="72"/>
        <v>3878.4</v>
      </c>
      <c r="L452" s="63"/>
      <c r="M452" s="151"/>
    </row>
    <row r="453" spans="1:13" s="43" customFormat="1" ht="39.75" customHeight="1">
      <c r="A453" s="59">
        <f t="shared" si="68"/>
        <v>443</v>
      </c>
      <c r="B453" s="60" t="s">
        <v>948</v>
      </c>
      <c r="C453" s="64" t="s">
        <v>1405</v>
      </c>
      <c r="D453" s="61" t="s">
        <v>950</v>
      </c>
      <c r="E453" s="46">
        <v>71.400000000000006</v>
      </c>
      <c r="F453" s="47">
        <f t="shared" si="73"/>
        <v>31</v>
      </c>
      <c r="G453" s="46">
        <v>2213.4</v>
      </c>
      <c r="H453" s="46">
        <v>35</v>
      </c>
      <c r="I453" s="46">
        <v>250</v>
      </c>
      <c r="J453" s="46">
        <v>1380</v>
      </c>
      <c r="K453" s="62">
        <f t="shared" si="72"/>
        <v>3878.4</v>
      </c>
      <c r="L453" s="63"/>
      <c r="M453" s="151"/>
    </row>
    <row r="454" spans="1:13" s="43" customFormat="1" ht="39.75" customHeight="1">
      <c r="A454" s="59">
        <f t="shared" si="68"/>
        <v>444</v>
      </c>
      <c r="B454" s="60" t="s">
        <v>948</v>
      </c>
      <c r="C454" s="64" t="s">
        <v>1406</v>
      </c>
      <c r="D454" s="61" t="s">
        <v>950</v>
      </c>
      <c r="E454" s="46">
        <v>71.400000000000006</v>
      </c>
      <c r="F454" s="47">
        <f t="shared" si="73"/>
        <v>31</v>
      </c>
      <c r="G454" s="46">
        <v>2213.4</v>
      </c>
      <c r="H454" s="46">
        <v>50</v>
      </c>
      <c r="I454" s="46">
        <v>250</v>
      </c>
      <c r="J454" s="46">
        <v>1380</v>
      </c>
      <c r="K454" s="62">
        <f t="shared" si="72"/>
        <v>3893.4</v>
      </c>
      <c r="L454" s="63"/>
      <c r="M454" s="151"/>
    </row>
    <row r="455" spans="1:13" s="43" customFormat="1" ht="39.75" customHeight="1">
      <c r="A455" s="59">
        <f t="shared" si="68"/>
        <v>445</v>
      </c>
      <c r="B455" s="60" t="s">
        <v>948</v>
      </c>
      <c r="C455" s="64" t="s">
        <v>1407</v>
      </c>
      <c r="D455" s="61" t="s">
        <v>950</v>
      </c>
      <c r="E455" s="46">
        <v>71.400000000000006</v>
      </c>
      <c r="F455" s="47">
        <f t="shared" si="73"/>
        <v>31</v>
      </c>
      <c r="G455" s="46">
        <v>2213.4</v>
      </c>
      <c r="H455" s="46"/>
      <c r="I455" s="46">
        <v>250</v>
      </c>
      <c r="J455" s="46">
        <v>1380</v>
      </c>
      <c r="K455" s="62">
        <f t="shared" si="72"/>
        <v>3843.4</v>
      </c>
      <c r="L455" s="63"/>
      <c r="M455" s="151"/>
    </row>
    <row r="456" spans="1:13" s="43" customFormat="1" ht="39.75" customHeight="1">
      <c r="A456" s="59">
        <f t="shared" si="68"/>
        <v>446</v>
      </c>
      <c r="B456" s="60" t="s">
        <v>948</v>
      </c>
      <c r="C456" s="64" t="s">
        <v>1408</v>
      </c>
      <c r="D456" s="61" t="s">
        <v>950</v>
      </c>
      <c r="E456" s="46">
        <v>71.400000000000006</v>
      </c>
      <c r="F456" s="47">
        <f t="shared" si="73"/>
        <v>31</v>
      </c>
      <c r="G456" s="46">
        <v>2213.4</v>
      </c>
      <c r="H456" s="46">
        <v>50</v>
      </c>
      <c r="I456" s="46">
        <v>250</v>
      </c>
      <c r="J456" s="46">
        <v>1380</v>
      </c>
      <c r="K456" s="62">
        <f t="shared" si="72"/>
        <v>3893.4</v>
      </c>
      <c r="L456" s="63"/>
      <c r="M456" s="151"/>
    </row>
    <row r="457" spans="1:13" s="43" customFormat="1" ht="39.75" customHeight="1">
      <c r="A457" s="59">
        <f t="shared" si="68"/>
        <v>447</v>
      </c>
      <c r="B457" s="60" t="s">
        <v>948</v>
      </c>
      <c r="C457" s="64" t="s">
        <v>1409</v>
      </c>
      <c r="D457" s="61" t="s">
        <v>950</v>
      </c>
      <c r="E457" s="46">
        <v>71.400000000000006</v>
      </c>
      <c r="F457" s="47">
        <f t="shared" si="73"/>
        <v>31</v>
      </c>
      <c r="G457" s="46">
        <v>2213.4</v>
      </c>
      <c r="H457" s="46">
        <v>50</v>
      </c>
      <c r="I457" s="46">
        <v>250</v>
      </c>
      <c r="J457" s="46">
        <v>1380</v>
      </c>
      <c r="K457" s="62">
        <f t="shared" si="72"/>
        <v>3893.4</v>
      </c>
      <c r="L457" s="63"/>
      <c r="M457" s="151"/>
    </row>
    <row r="458" spans="1:13" s="43" customFormat="1" ht="39.75" customHeight="1">
      <c r="A458" s="59">
        <f t="shared" si="68"/>
        <v>448</v>
      </c>
      <c r="B458" s="60" t="s">
        <v>948</v>
      </c>
      <c r="C458" s="64" t="s">
        <v>1410</v>
      </c>
      <c r="D458" s="61" t="s">
        <v>950</v>
      </c>
      <c r="E458" s="46">
        <v>71.400000000000006</v>
      </c>
      <c r="F458" s="47">
        <f t="shared" si="73"/>
        <v>31</v>
      </c>
      <c r="G458" s="46">
        <v>2213.4</v>
      </c>
      <c r="H458" s="46">
        <v>35</v>
      </c>
      <c r="I458" s="46">
        <v>250</v>
      </c>
      <c r="J458" s="46">
        <v>1380</v>
      </c>
      <c r="K458" s="62">
        <f t="shared" si="72"/>
        <v>3878.4</v>
      </c>
      <c r="L458" s="63"/>
      <c r="M458" s="151"/>
    </row>
    <row r="459" spans="1:13" s="43" customFormat="1" ht="39.75" customHeight="1">
      <c r="A459" s="59">
        <f t="shared" si="68"/>
        <v>449</v>
      </c>
      <c r="B459" s="60" t="s">
        <v>948</v>
      </c>
      <c r="C459" s="64" t="s">
        <v>1411</v>
      </c>
      <c r="D459" s="61" t="s">
        <v>950</v>
      </c>
      <c r="E459" s="46">
        <v>71.400000000000006</v>
      </c>
      <c r="F459" s="47">
        <f t="shared" si="73"/>
        <v>31</v>
      </c>
      <c r="G459" s="46">
        <v>2213.4</v>
      </c>
      <c r="H459" s="46">
        <v>35</v>
      </c>
      <c r="I459" s="46">
        <v>250</v>
      </c>
      <c r="J459" s="46">
        <v>1380</v>
      </c>
      <c r="K459" s="62">
        <f t="shared" si="72"/>
        <v>3878.4</v>
      </c>
      <c r="L459" s="63"/>
      <c r="M459" s="151"/>
    </row>
    <row r="460" spans="1:13" s="43" customFormat="1" ht="39.75" customHeight="1">
      <c r="A460" s="59">
        <f t="shared" si="68"/>
        <v>450</v>
      </c>
      <c r="B460" s="60" t="s">
        <v>948</v>
      </c>
      <c r="C460" s="64" t="s">
        <v>1412</v>
      </c>
      <c r="D460" s="61" t="s">
        <v>950</v>
      </c>
      <c r="E460" s="46">
        <v>71.400000000000006</v>
      </c>
      <c r="F460" s="47">
        <f t="shared" si="73"/>
        <v>31</v>
      </c>
      <c r="G460" s="46">
        <v>2213.4</v>
      </c>
      <c r="H460" s="46"/>
      <c r="I460" s="46">
        <v>250</v>
      </c>
      <c r="J460" s="46">
        <v>1380</v>
      </c>
      <c r="K460" s="62">
        <f t="shared" si="72"/>
        <v>3843.4</v>
      </c>
      <c r="L460" s="63"/>
      <c r="M460" s="151"/>
    </row>
    <row r="461" spans="1:13" s="43" customFormat="1" ht="39.75" customHeight="1">
      <c r="A461" s="59">
        <f t="shared" ref="A461:A524" si="74">A460+1</f>
        <v>451</v>
      </c>
      <c r="B461" s="60" t="s">
        <v>948</v>
      </c>
      <c r="C461" s="64" t="s">
        <v>1413</v>
      </c>
      <c r="D461" s="61" t="s">
        <v>950</v>
      </c>
      <c r="E461" s="46">
        <v>71.400000000000006</v>
      </c>
      <c r="F461" s="47">
        <f t="shared" si="73"/>
        <v>31</v>
      </c>
      <c r="G461" s="46">
        <v>2213.4</v>
      </c>
      <c r="H461" s="46"/>
      <c r="I461" s="46">
        <v>250</v>
      </c>
      <c r="J461" s="46">
        <v>1380</v>
      </c>
      <c r="K461" s="62">
        <f t="shared" si="72"/>
        <v>3843.4</v>
      </c>
      <c r="L461" s="63"/>
      <c r="M461" s="151"/>
    </row>
    <row r="462" spans="1:13" s="43" customFormat="1" ht="39.75" customHeight="1">
      <c r="A462" s="59">
        <f t="shared" si="74"/>
        <v>452</v>
      </c>
      <c r="B462" s="60" t="s">
        <v>948</v>
      </c>
      <c r="C462" s="64" t="s">
        <v>1414</v>
      </c>
      <c r="D462" s="61" t="s">
        <v>950</v>
      </c>
      <c r="E462" s="46">
        <v>71.400000000000006</v>
      </c>
      <c r="F462" s="47">
        <f t="shared" si="73"/>
        <v>31</v>
      </c>
      <c r="G462" s="46">
        <v>2213.4</v>
      </c>
      <c r="H462" s="46"/>
      <c r="I462" s="46">
        <v>250</v>
      </c>
      <c r="J462" s="46">
        <v>1380</v>
      </c>
      <c r="K462" s="62">
        <f t="shared" si="72"/>
        <v>3843.4</v>
      </c>
      <c r="L462" s="63"/>
      <c r="M462" s="151"/>
    </row>
    <row r="463" spans="1:13" s="43" customFormat="1" ht="39.75" customHeight="1">
      <c r="A463" s="59">
        <f t="shared" si="74"/>
        <v>453</v>
      </c>
      <c r="B463" s="60" t="s">
        <v>948</v>
      </c>
      <c r="C463" s="64" t="s">
        <v>1415</v>
      </c>
      <c r="D463" s="61" t="s">
        <v>950</v>
      </c>
      <c r="E463" s="46">
        <v>71.400000000000006</v>
      </c>
      <c r="F463" s="47">
        <f t="shared" si="73"/>
        <v>31</v>
      </c>
      <c r="G463" s="46">
        <v>2213.4</v>
      </c>
      <c r="H463" s="46"/>
      <c r="I463" s="46">
        <v>250</v>
      </c>
      <c r="J463" s="46">
        <v>1380</v>
      </c>
      <c r="K463" s="62">
        <f t="shared" si="72"/>
        <v>3843.4</v>
      </c>
      <c r="L463" s="63"/>
      <c r="M463" s="151"/>
    </row>
    <row r="464" spans="1:13" s="43" customFormat="1" ht="39.75" customHeight="1">
      <c r="A464" s="59">
        <f t="shared" si="74"/>
        <v>454</v>
      </c>
      <c r="B464" s="60" t="s">
        <v>948</v>
      </c>
      <c r="C464" s="64" t="s">
        <v>1416</v>
      </c>
      <c r="D464" s="61" t="s">
        <v>950</v>
      </c>
      <c r="E464" s="46">
        <v>71.400000000000006</v>
      </c>
      <c r="F464" s="47">
        <f t="shared" si="73"/>
        <v>31</v>
      </c>
      <c r="G464" s="46">
        <v>2213.4</v>
      </c>
      <c r="H464" s="46"/>
      <c r="I464" s="46">
        <v>250</v>
      </c>
      <c r="J464" s="46">
        <v>1380</v>
      </c>
      <c r="K464" s="62">
        <f t="shared" si="72"/>
        <v>3843.4</v>
      </c>
      <c r="L464" s="63"/>
      <c r="M464" s="151"/>
    </row>
    <row r="465" spans="1:13" s="43" customFormat="1" ht="39.75" customHeight="1">
      <c r="A465" s="59">
        <f t="shared" si="74"/>
        <v>455</v>
      </c>
      <c r="B465" s="60" t="s">
        <v>948</v>
      </c>
      <c r="C465" s="64" t="s">
        <v>1417</v>
      </c>
      <c r="D465" s="61" t="s">
        <v>950</v>
      </c>
      <c r="E465" s="46">
        <v>71.400000000000006</v>
      </c>
      <c r="F465" s="47">
        <f t="shared" si="73"/>
        <v>31</v>
      </c>
      <c r="G465" s="46">
        <v>2213.4</v>
      </c>
      <c r="H465" s="46"/>
      <c r="I465" s="46">
        <v>250</v>
      </c>
      <c r="J465" s="46">
        <v>1380</v>
      </c>
      <c r="K465" s="62">
        <f t="shared" si="72"/>
        <v>3843.4</v>
      </c>
      <c r="L465" s="63"/>
      <c r="M465" s="151"/>
    </row>
    <row r="466" spans="1:13" s="43" customFormat="1" ht="39.75" customHeight="1">
      <c r="A466" s="59">
        <f t="shared" si="74"/>
        <v>456</v>
      </c>
      <c r="B466" s="60" t="s">
        <v>948</v>
      </c>
      <c r="C466" s="64" t="s">
        <v>1418</v>
      </c>
      <c r="D466" s="61" t="s">
        <v>950</v>
      </c>
      <c r="E466" s="46">
        <v>71.400000000000006</v>
      </c>
      <c r="F466" s="47">
        <f t="shared" si="73"/>
        <v>31</v>
      </c>
      <c r="G466" s="46">
        <v>2213.4</v>
      </c>
      <c r="H466" s="46"/>
      <c r="I466" s="46">
        <v>250</v>
      </c>
      <c r="J466" s="46">
        <v>1380</v>
      </c>
      <c r="K466" s="62">
        <f t="shared" si="72"/>
        <v>3843.4</v>
      </c>
      <c r="L466" s="63"/>
      <c r="M466" s="151"/>
    </row>
    <row r="467" spans="1:13" s="43" customFormat="1" ht="39.75" customHeight="1">
      <c r="A467" s="59">
        <f t="shared" si="74"/>
        <v>457</v>
      </c>
      <c r="B467" s="60" t="s">
        <v>948</v>
      </c>
      <c r="C467" s="64" t="s">
        <v>1419</v>
      </c>
      <c r="D467" s="61" t="s">
        <v>950</v>
      </c>
      <c r="E467" s="46">
        <v>71.400000000000006</v>
      </c>
      <c r="F467" s="47">
        <f t="shared" si="73"/>
        <v>31</v>
      </c>
      <c r="G467" s="46">
        <v>2213.4</v>
      </c>
      <c r="H467" s="46"/>
      <c r="I467" s="46">
        <v>250</v>
      </c>
      <c r="J467" s="46">
        <v>1380</v>
      </c>
      <c r="K467" s="62">
        <f t="shared" si="72"/>
        <v>3843.4</v>
      </c>
      <c r="L467" s="63"/>
      <c r="M467" s="151"/>
    </row>
    <row r="468" spans="1:13" s="43" customFormat="1" ht="39.75" customHeight="1">
      <c r="A468" s="59">
        <f t="shared" si="74"/>
        <v>458</v>
      </c>
      <c r="B468" s="60" t="s">
        <v>948</v>
      </c>
      <c r="C468" s="64" t="s">
        <v>1420</v>
      </c>
      <c r="D468" s="61" t="s">
        <v>950</v>
      </c>
      <c r="E468" s="46">
        <v>71.400000000000006</v>
      </c>
      <c r="F468" s="47">
        <f t="shared" si="73"/>
        <v>31</v>
      </c>
      <c r="G468" s="46">
        <v>2213.4</v>
      </c>
      <c r="H468" s="46"/>
      <c r="I468" s="46">
        <v>250</v>
      </c>
      <c r="J468" s="46">
        <v>1380</v>
      </c>
      <c r="K468" s="62">
        <f t="shared" si="72"/>
        <v>3843.4</v>
      </c>
      <c r="L468" s="63"/>
      <c r="M468" s="151"/>
    </row>
    <row r="469" spans="1:13" s="43" customFormat="1" ht="39.75" customHeight="1">
      <c r="A469" s="59">
        <f t="shared" si="74"/>
        <v>459</v>
      </c>
      <c r="B469" s="60" t="s">
        <v>948</v>
      </c>
      <c r="C469" s="64" t="s">
        <v>1421</v>
      </c>
      <c r="D469" s="61" t="s">
        <v>950</v>
      </c>
      <c r="E469" s="46">
        <v>71.400000000000006</v>
      </c>
      <c r="F469" s="47">
        <f t="shared" si="73"/>
        <v>31</v>
      </c>
      <c r="G469" s="46">
        <v>2213.4</v>
      </c>
      <c r="H469" s="46"/>
      <c r="I469" s="46">
        <v>250</v>
      </c>
      <c r="J469" s="46">
        <v>1380</v>
      </c>
      <c r="K469" s="62">
        <f t="shared" si="72"/>
        <v>3843.4</v>
      </c>
      <c r="L469" s="63"/>
      <c r="M469" s="151"/>
    </row>
    <row r="470" spans="1:13" s="43" customFormat="1" ht="39.75" customHeight="1">
      <c r="A470" s="59">
        <f t="shared" si="74"/>
        <v>460</v>
      </c>
      <c r="B470" s="60" t="s">
        <v>948</v>
      </c>
      <c r="C470" s="64" t="s">
        <v>1422</v>
      </c>
      <c r="D470" s="61" t="s">
        <v>950</v>
      </c>
      <c r="E470" s="46">
        <v>71.400000000000006</v>
      </c>
      <c r="F470" s="47">
        <f t="shared" si="73"/>
        <v>31</v>
      </c>
      <c r="G470" s="46">
        <v>2213.4</v>
      </c>
      <c r="H470" s="46"/>
      <c r="I470" s="46">
        <v>250</v>
      </c>
      <c r="J470" s="46">
        <v>1380</v>
      </c>
      <c r="K470" s="62">
        <f t="shared" si="72"/>
        <v>3843.4</v>
      </c>
      <c r="L470" s="63"/>
      <c r="M470" s="151"/>
    </row>
    <row r="471" spans="1:13" s="43" customFormat="1" ht="39.75" customHeight="1">
      <c r="A471" s="59">
        <f t="shared" si="74"/>
        <v>461</v>
      </c>
      <c r="B471" s="60" t="s">
        <v>948</v>
      </c>
      <c r="C471" s="64" t="s">
        <v>1423</v>
      </c>
      <c r="D471" s="61" t="s">
        <v>950</v>
      </c>
      <c r="E471" s="46">
        <v>71.400000000000006</v>
      </c>
      <c r="F471" s="47">
        <f t="shared" si="73"/>
        <v>31</v>
      </c>
      <c r="G471" s="46">
        <v>2213.4</v>
      </c>
      <c r="H471" s="46"/>
      <c r="I471" s="46">
        <v>250</v>
      </c>
      <c r="J471" s="46">
        <v>1380</v>
      </c>
      <c r="K471" s="62">
        <f t="shared" si="72"/>
        <v>3843.4</v>
      </c>
      <c r="L471" s="63"/>
      <c r="M471" s="151"/>
    </row>
    <row r="472" spans="1:13" s="43" customFormat="1" ht="39.75" customHeight="1">
      <c r="A472" s="59">
        <f t="shared" si="74"/>
        <v>462</v>
      </c>
      <c r="B472" s="60" t="s">
        <v>948</v>
      </c>
      <c r="C472" s="64" t="s">
        <v>1424</v>
      </c>
      <c r="D472" s="61" t="s">
        <v>950</v>
      </c>
      <c r="E472" s="46">
        <v>71.400000000000006</v>
      </c>
      <c r="F472" s="47">
        <f t="shared" si="73"/>
        <v>31</v>
      </c>
      <c r="G472" s="46">
        <v>2213.4</v>
      </c>
      <c r="H472" s="46"/>
      <c r="I472" s="46">
        <v>250</v>
      </c>
      <c r="J472" s="46">
        <v>1380</v>
      </c>
      <c r="K472" s="62">
        <f t="shared" si="72"/>
        <v>3843.4</v>
      </c>
      <c r="L472" s="63"/>
      <c r="M472" s="151"/>
    </row>
    <row r="473" spans="1:13" s="43" customFormat="1" ht="39.75" customHeight="1">
      <c r="A473" s="59">
        <f t="shared" si="74"/>
        <v>463</v>
      </c>
      <c r="B473" s="60" t="s">
        <v>948</v>
      </c>
      <c r="C473" s="64" t="s">
        <v>1425</v>
      </c>
      <c r="D473" s="61" t="s">
        <v>950</v>
      </c>
      <c r="E473" s="46">
        <v>71.400000000000006</v>
      </c>
      <c r="F473" s="47">
        <f t="shared" si="73"/>
        <v>31</v>
      </c>
      <c r="G473" s="46">
        <v>2213.4</v>
      </c>
      <c r="H473" s="46"/>
      <c r="I473" s="46">
        <v>250</v>
      </c>
      <c r="J473" s="46">
        <v>1380</v>
      </c>
      <c r="K473" s="62">
        <f t="shared" si="72"/>
        <v>3843.4</v>
      </c>
      <c r="L473" s="63"/>
      <c r="M473" s="151"/>
    </row>
    <row r="474" spans="1:13" s="43" customFormat="1" ht="39.75" customHeight="1">
      <c r="A474" s="59">
        <f t="shared" si="74"/>
        <v>464</v>
      </c>
      <c r="B474" s="60" t="s">
        <v>948</v>
      </c>
      <c r="C474" s="64" t="s">
        <v>1426</v>
      </c>
      <c r="D474" s="61" t="s">
        <v>950</v>
      </c>
      <c r="E474" s="46">
        <v>71.400000000000006</v>
      </c>
      <c r="F474" s="47">
        <f t="shared" si="73"/>
        <v>31</v>
      </c>
      <c r="G474" s="46">
        <v>2213.4</v>
      </c>
      <c r="H474" s="46"/>
      <c r="I474" s="46">
        <v>250</v>
      </c>
      <c r="J474" s="46">
        <v>1380</v>
      </c>
      <c r="K474" s="62">
        <f t="shared" si="72"/>
        <v>3843.4</v>
      </c>
      <c r="L474" s="63"/>
      <c r="M474" s="151"/>
    </row>
    <row r="475" spans="1:13" s="43" customFormat="1" ht="39.75" customHeight="1">
      <c r="A475" s="59">
        <f t="shared" si="74"/>
        <v>465</v>
      </c>
      <c r="B475" s="60" t="s">
        <v>948</v>
      </c>
      <c r="C475" s="64" t="s">
        <v>1427</v>
      </c>
      <c r="D475" s="61" t="s">
        <v>950</v>
      </c>
      <c r="E475" s="46">
        <v>71.400000000000006</v>
      </c>
      <c r="F475" s="47">
        <f t="shared" si="73"/>
        <v>31</v>
      </c>
      <c r="G475" s="46">
        <v>2213.4</v>
      </c>
      <c r="H475" s="46"/>
      <c r="I475" s="46">
        <v>250</v>
      </c>
      <c r="J475" s="46">
        <v>1380</v>
      </c>
      <c r="K475" s="62">
        <f t="shared" si="72"/>
        <v>3843.4</v>
      </c>
      <c r="L475" s="63"/>
      <c r="M475" s="151"/>
    </row>
    <row r="476" spans="1:13" s="43" customFormat="1" ht="39.75" customHeight="1">
      <c r="A476" s="59">
        <f t="shared" si="74"/>
        <v>466</v>
      </c>
      <c r="B476" s="60" t="s">
        <v>948</v>
      </c>
      <c r="C476" s="64" t="s">
        <v>1428</v>
      </c>
      <c r="D476" s="61" t="s">
        <v>953</v>
      </c>
      <c r="E476" s="46">
        <v>73.59</v>
      </c>
      <c r="F476" s="47">
        <f t="shared" si="73"/>
        <v>30.999999999999996</v>
      </c>
      <c r="G476" s="46">
        <v>2281.29</v>
      </c>
      <c r="H476" s="46">
        <v>35</v>
      </c>
      <c r="I476" s="46">
        <v>250</v>
      </c>
      <c r="J476" s="46">
        <v>1150</v>
      </c>
      <c r="K476" s="62">
        <f t="shared" si="72"/>
        <v>3716.29</v>
      </c>
      <c r="L476" s="63"/>
      <c r="M476" s="151"/>
    </row>
    <row r="477" spans="1:13" s="43" customFormat="1" ht="39.75" customHeight="1">
      <c r="A477" s="59">
        <f t="shared" si="74"/>
        <v>467</v>
      </c>
      <c r="B477" s="60" t="s">
        <v>948</v>
      </c>
      <c r="C477" s="64" t="s">
        <v>1429</v>
      </c>
      <c r="D477" s="61" t="s">
        <v>953</v>
      </c>
      <c r="E477" s="46">
        <v>73.59</v>
      </c>
      <c r="F477" s="47">
        <f t="shared" si="73"/>
        <v>30.999999999999996</v>
      </c>
      <c r="G477" s="46">
        <v>2281.29</v>
      </c>
      <c r="H477" s="46">
        <v>35</v>
      </c>
      <c r="I477" s="46">
        <v>250</v>
      </c>
      <c r="J477" s="46">
        <v>1150</v>
      </c>
      <c r="K477" s="62">
        <f t="shared" si="72"/>
        <v>3716.29</v>
      </c>
      <c r="L477" s="63"/>
      <c r="M477" s="151"/>
    </row>
    <row r="478" spans="1:13" s="43" customFormat="1" ht="39.75" customHeight="1">
      <c r="A478" s="59">
        <f t="shared" si="74"/>
        <v>468</v>
      </c>
      <c r="B478" s="60" t="s">
        <v>948</v>
      </c>
      <c r="C478" s="64" t="s">
        <v>1430</v>
      </c>
      <c r="D478" s="61" t="s">
        <v>953</v>
      </c>
      <c r="E478" s="46">
        <v>73.59</v>
      </c>
      <c r="F478" s="47">
        <f t="shared" si="73"/>
        <v>30.999999999999996</v>
      </c>
      <c r="G478" s="46">
        <v>2281.29</v>
      </c>
      <c r="H478" s="46">
        <v>35</v>
      </c>
      <c r="I478" s="46">
        <v>250</v>
      </c>
      <c r="J478" s="46">
        <v>1150</v>
      </c>
      <c r="K478" s="62">
        <f t="shared" si="72"/>
        <v>3716.29</v>
      </c>
      <c r="L478" s="63"/>
      <c r="M478" s="151"/>
    </row>
    <row r="479" spans="1:13" s="43" customFormat="1" ht="39.75" customHeight="1">
      <c r="A479" s="59">
        <f t="shared" si="74"/>
        <v>469</v>
      </c>
      <c r="B479" s="60" t="s">
        <v>948</v>
      </c>
      <c r="C479" s="64" t="s">
        <v>1431</v>
      </c>
      <c r="D479" s="61" t="s">
        <v>953</v>
      </c>
      <c r="E479" s="46">
        <v>73.59</v>
      </c>
      <c r="F479" s="47">
        <f t="shared" si="73"/>
        <v>30.999999999999996</v>
      </c>
      <c r="G479" s="46">
        <v>2281.29</v>
      </c>
      <c r="H479" s="46">
        <v>50</v>
      </c>
      <c r="I479" s="46">
        <v>250</v>
      </c>
      <c r="J479" s="46">
        <v>1150</v>
      </c>
      <c r="K479" s="62">
        <f t="shared" si="72"/>
        <v>3731.29</v>
      </c>
      <c r="L479" s="63"/>
      <c r="M479" s="151"/>
    </row>
    <row r="480" spans="1:13" s="43" customFormat="1" ht="39.75" customHeight="1">
      <c r="A480" s="59">
        <f t="shared" si="74"/>
        <v>470</v>
      </c>
      <c r="B480" s="60" t="s">
        <v>948</v>
      </c>
      <c r="C480" s="64" t="s">
        <v>1432</v>
      </c>
      <c r="D480" s="61" t="s">
        <v>953</v>
      </c>
      <c r="E480" s="46">
        <v>73.59</v>
      </c>
      <c r="F480" s="47">
        <f t="shared" si="73"/>
        <v>30.999999999999996</v>
      </c>
      <c r="G480" s="46">
        <v>2281.29</v>
      </c>
      <c r="H480" s="46">
        <v>50</v>
      </c>
      <c r="I480" s="46">
        <v>250</v>
      </c>
      <c r="J480" s="46">
        <v>1150</v>
      </c>
      <c r="K480" s="62">
        <f t="shared" si="72"/>
        <v>3731.29</v>
      </c>
      <c r="L480" s="63"/>
      <c r="M480" s="151"/>
    </row>
    <row r="481" spans="1:13" s="43" customFormat="1" ht="39.75" customHeight="1">
      <c r="A481" s="59">
        <f t="shared" si="74"/>
        <v>471</v>
      </c>
      <c r="B481" s="60" t="s">
        <v>948</v>
      </c>
      <c r="C481" s="64" t="s">
        <v>1433</v>
      </c>
      <c r="D481" s="61" t="s">
        <v>953</v>
      </c>
      <c r="E481" s="46">
        <v>73.59</v>
      </c>
      <c r="F481" s="47">
        <f t="shared" si="73"/>
        <v>30.999999999999996</v>
      </c>
      <c r="G481" s="46">
        <v>2281.29</v>
      </c>
      <c r="H481" s="46">
        <v>50</v>
      </c>
      <c r="I481" s="46">
        <v>250</v>
      </c>
      <c r="J481" s="46">
        <v>1150</v>
      </c>
      <c r="K481" s="62">
        <f t="shared" si="72"/>
        <v>3731.29</v>
      </c>
      <c r="L481" s="63"/>
      <c r="M481" s="151"/>
    </row>
    <row r="482" spans="1:13" s="43" customFormat="1" ht="39.75" customHeight="1">
      <c r="A482" s="59">
        <f t="shared" si="74"/>
        <v>472</v>
      </c>
      <c r="B482" s="60" t="s">
        <v>948</v>
      </c>
      <c r="C482" s="64" t="s">
        <v>1434</v>
      </c>
      <c r="D482" s="61" t="s">
        <v>953</v>
      </c>
      <c r="E482" s="46">
        <v>73.59</v>
      </c>
      <c r="F482" s="47">
        <f t="shared" si="73"/>
        <v>30.999999999999996</v>
      </c>
      <c r="G482" s="46">
        <v>2281.29</v>
      </c>
      <c r="H482" s="46">
        <v>50</v>
      </c>
      <c r="I482" s="46">
        <v>250</v>
      </c>
      <c r="J482" s="46">
        <v>1150</v>
      </c>
      <c r="K482" s="62">
        <f t="shared" si="72"/>
        <v>3731.29</v>
      </c>
      <c r="L482" s="63"/>
      <c r="M482" s="151"/>
    </row>
    <row r="483" spans="1:13" s="43" customFormat="1" ht="39.75" customHeight="1">
      <c r="A483" s="59">
        <f t="shared" si="74"/>
        <v>473</v>
      </c>
      <c r="B483" s="60" t="s">
        <v>948</v>
      </c>
      <c r="C483" s="64" t="s">
        <v>1435</v>
      </c>
      <c r="D483" s="61" t="s">
        <v>953</v>
      </c>
      <c r="E483" s="46">
        <v>73.59</v>
      </c>
      <c r="F483" s="47">
        <f t="shared" si="73"/>
        <v>30.999999999999996</v>
      </c>
      <c r="G483" s="46">
        <v>2281.29</v>
      </c>
      <c r="H483" s="46">
        <v>35</v>
      </c>
      <c r="I483" s="46">
        <v>250</v>
      </c>
      <c r="J483" s="46">
        <v>1150</v>
      </c>
      <c r="K483" s="62">
        <f t="shared" si="72"/>
        <v>3716.29</v>
      </c>
      <c r="L483" s="63"/>
      <c r="M483" s="151"/>
    </row>
    <row r="484" spans="1:13" s="43" customFormat="1" ht="39.75" customHeight="1">
      <c r="A484" s="59">
        <f t="shared" si="74"/>
        <v>474</v>
      </c>
      <c r="B484" s="60" t="s">
        <v>948</v>
      </c>
      <c r="C484" s="64" t="s">
        <v>1436</v>
      </c>
      <c r="D484" s="61" t="s">
        <v>953</v>
      </c>
      <c r="E484" s="46">
        <v>73.59</v>
      </c>
      <c r="F484" s="47">
        <f t="shared" si="73"/>
        <v>30.999999999999996</v>
      </c>
      <c r="G484" s="46">
        <v>2281.29</v>
      </c>
      <c r="H484" s="46">
        <v>50</v>
      </c>
      <c r="I484" s="46">
        <v>250</v>
      </c>
      <c r="J484" s="46">
        <v>1150</v>
      </c>
      <c r="K484" s="62">
        <f t="shared" si="72"/>
        <v>3731.29</v>
      </c>
      <c r="L484" s="63"/>
      <c r="M484" s="151"/>
    </row>
    <row r="485" spans="1:13" s="43" customFormat="1" ht="39.75" customHeight="1">
      <c r="A485" s="59">
        <f t="shared" si="74"/>
        <v>475</v>
      </c>
      <c r="B485" s="60" t="s">
        <v>948</v>
      </c>
      <c r="C485" s="64" t="s">
        <v>1437</v>
      </c>
      <c r="D485" s="61" t="s">
        <v>953</v>
      </c>
      <c r="E485" s="46">
        <v>73.59</v>
      </c>
      <c r="F485" s="47">
        <f t="shared" si="73"/>
        <v>30.999999999999996</v>
      </c>
      <c r="G485" s="46">
        <v>2281.29</v>
      </c>
      <c r="H485" s="46">
        <v>35</v>
      </c>
      <c r="I485" s="46">
        <v>250</v>
      </c>
      <c r="J485" s="46">
        <v>1150</v>
      </c>
      <c r="K485" s="62">
        <f t="shared" si="72"/>
        <v>3716.29</v>
      </c>
      <c r="L485" s="63"/>
      <c r="M485" s="151"/>
    </row>
    <row r="486" spans="1:13" s="43" customFormat="1" ht="39.75" customHeight="1">
      <c r="A486" s="59">
        <f t="shared" si="74"/>
        <v>476</v>
      </c>
      <c r="B486" s="60" t="s">
        <v>948</v>
      </c>
      <c r="C486" s="64" t="s">
        <v>1438</v>
      </c>
      <c r="D486" s="61" t="s">
        <v>953</v>
      </c>
      <c r="E486" s="46">
        <v>73.59</v>
      </c>
      <c r="F486" s="47">
        <f t="shared" si="73"/>
        <v>30.999999999999996</v>
      </c>
      <c r="G486" s="46">
        <v>2281.29</v>
      </c>
      <c r="H486" s="46"/>
      <c r="I486" s="46">
        <v>250</v>
      </c>
      <c r="J486" s="46">
        <v>1150</v>
      </c>
      <c r="K486" s="62">
        <f t="shared" si="72"/>
        <v>3681.29</v>
      </c>
      <c r="L486" s="63"/>
      <c r="M486" s="151"/>
    </row>
    <row r="487" spans="1:13" s="43" customFormat="1" ht="39.75" customHeight="1">
      <c r="A487" s="59">
        <f t="shared" si="74"/>
        <v>477</v>
      </c>
      <c r="B487" s="60" t="s">
        <v>948</v>
      </c>
      <c r="C487" s="64" t="s">
        <v>1439</v>
      </c>
      <c r="D487" s="61" t="s">
        <v>953</v>
      </c>
      <c r="E487" s="46">
        <v>73.59</v>
      </c>
      <c r="F487" s="47">
        <f t="shared" si="73"/>
        <v>30.999999999999996</v>
      </c>
      <c r="G487" s="46">
        <v>2281.29</v>
      </c>
      <c r="H487" s="46"/>
      <c r="I487" s="46">
        <v>250</v>
      </c>
      <c r="J487" s="46">
        <v>1150</v>
      </c>
      <c r="K487" s="62">
        <f t="shared" si="72"/>
        <v>3681.29</v>
      </c>
      <c r="L487" s="63"/>
      <c r="M487" s="151"/>
    </row>
    <row r="488" spans="1:13" s="43" customFormat="1" ht="39.75" customHeight="1">
      <c r="A488" s="59">
        <f t="shared" si="74"/>
        <v>478</v>
      </c>
      <c r="B488" s="60" t="s">
        <v>948</v>
      </c>
      <c r="C488" s="64" t="s">
        <v>1440</v>
      </c>
      <c r="D488" s="61" t="s">
        <v>953</v>
      </c>
      <c r="E488" s="46">
        <v>73.59</v>
      </c>
      <c r="F488" s="47">
        <f t="shared" si="73"/>
        <v>30.999999999999996</v>
      </c>
      <c r="G488" s="46">
        <v>2281.29</v>
      </c>
      <c r="H488" s="46"/>
      <c r="I488" s="46">
        <v>250</v>
      </c>
      <c r="J488" s="46">
        <v>1150</v>
      </c>
      <c r="K488" s="62">
        <f t="shared" si="72"/>
        <v>3681.29</v>
      </c>
      <c r="L488" s="63"/>
      <c r="M488" s="151"/>
    </row>
    <row r="489" spans="1:13" s="43" customFormat="1" ht="39.75" customHeight="1">
      <c r="A489" s="59">
        <f t="shared" si="74"/>
        <v>479</v>
      </c>
      <c r="B489" s="60" t="s">
        <v>948</v>
      </c>
      <c r="C489" s="64" t="s">
        <v>1441</v>
      </c>
      <c r="D489" s="61" t="s">
        <v>953</v>
      </c>
      <c r="E489" s="46">
        <v>73.59</v>
      </c>
      <c r="F489" s="47">
        <f t="shared" si="73"/>
        <v>30.999999999999996</v>
      </c>
      <c r="G489" s="46">
        <v>2281.29</v>
      </c>
      <c r="H489" s="46"/>
      <c r="I489" s="46">
        <v>250</v>
      </c>
      <c r="J489" s="46">
        <v>1150</v>
      </c>
      <c r="K489" s="62">
        <f t="shared" si="72"/>
        <v>3681.29</v>
      </c>
      <c r="L489" s="63"/>
      <c r="M489" s="151"/>
    </row>
    <row r="490" spans="1:13" s="43" customFormat="1" ht="39.75" customHeight="1">
      <c r="A490" s="59">
        <f t="shared" si="74"/>
        <v>480</v>
      </c>
      <c r="B490" s="60" t="s">
        <v>948</v>
      </c>
      <c r="C490" s="64" t="s">
        <v>1442</v>
      </c>
      <c r="D490" s="61" t="s">
        <v>953</v>
      </c>
      <c r="E490" s="46">
        <v>73.59</v>
      </c>
      <c r="F490" s="47">
        <f t="shared" si="73"/>
        <v>30.999999999999996</v>
      </c>
      <c r="G490" s="46">
        <v>2281.29</v>
      </c>
      <c r="H490" s="46"/>
      <c r="I490" s="46">
        <v>250</v>
      </c>
      <c r="J490" s="46">
        <v>1150</v>
      </c>
      <c r="K490" s="62">
        <f t="shared" si="72"/>
        <v>3681.29</v>
      </c>
      <c r="L490" s="63"/>
      <c r="M490" s="151"/>
    </row>
    <row r="491" spans="1:13" s="43" customFormat="1" ht="39.75" customHeight="1">
      <c r="A491" s="59">
        <f t="shared" si="74"/>
        <v>481</v>
      </c>
      <c r="B491" s="60" t="s">
        <v>948</v>
      </c>
      <c r="C491" s="64" t="s">
        <v>1443</v>
      </c>
      <c r="D491" s="61" t="s">
        <v>953</v>
      </c>
      <c r="E491" s="46">
        <v>73.59</v>
      </c>
      <c r="F491" s="47">
        <f t="shared" si="73"/>
        <v>30.999999999999996</v>
      </c>
      <c r="G491" s="46">
        <v>2281.29</v>
      </c>
      <c r="H491" s="46">
        <v>35</v>
      </c>
      <c r="I491" s="46">
        <v>250</v>
      </c>
      <c r="J491" s="46">
        <v>1150</v>
      </c>
      <c r="K491" s="62">
        <f t="shared" si="72"/>
        <v>3716.29</v>
      </c>
      <c r="L491" s="63"/>
      <c r="M491" s="151"/>
    </row>
    <row r="492" spans="1:13" s="43" customFormat="1" ht="39.75" customHeight="1">
      <c r="A492" s="59">
        <f t="shared" si="74"/>
        <v>482</v>
      </c>
      <c r="B492" s="60" t="s">
        <v>948</v>
      </c>
      <c r="C492" s="64" t="s">
        <v>1444</v>
      </c>
      <c r="D492" s="61" t="s">
        <v>953</v>
      </c>
      <c r="E492" s="46">
        <v>73.59</v>
      </c>
      <c r="F492" s="47">
        <f t="shared" si="73"/>
        <v>30.999999999999996</v>
      </c>
      <c r="G492" s="46">
        <v>2281.29</v>
      </c>
      <c r="H492" s="46"/>
      <c r="I492" s="46">
        <v>250</v>
      </c>
      <c r="J492" s="46">
        <v>1150</v>
      </c>
      <c r="K492" s="62">
        <f t="shared" ref="K492:K502" si="75">SUM(G492:J492)</f>
        <v>3681.29</v>
      </c>
      <c r="L492" s="63"/>
      <c r="M492" s="151"/>
    </row>
    <row r="493" spans="1:13" s="43" customFormat="1" ht="39.75" customHeight="1">
      <c r="A493" s="59">
        <f t="shared" si="74"/>
        <v>483</v>
      </c>
      <c r="B493" s="60" t="s">
        <v>948</v>
      </c>
      <c r="C493" s="64" t="s">
        <v>1445</v>
      </c>
      <c r="D493" s="61" t="s">
        <v>953</v>
      </c>
      <c r="E493" s="46">
        <v>73.59</v>
      </c>
      <c r="F493" s="47">
        <f t="shared" si="73"/>
        <v>30.999999999999996</v>
      </c>
      <c r="G493" s="46">
        <v>2281.29</v>
      </c>
      <c r="H493" s="46"/>
      <c r="I493" s="46">
        <v>250</v>
      </c>
      <c r="J493" s="46">
        <v>1150</v>
      </c>
      <c r="K493" s="62">
        <f t="shared" si="75"/>
        <v>3681.29</v>
      </c>
      <c r="L493" s="63"/>
      <c r="M493" s="151"/>
    </row>
    <row r="494" spans="1:13" s="43" customFormat="1" ht="39.75" customHeight="1">
      <c r="A494" s="59">
        <f t="shared" si="74"/>
        <v>484</v>
      </c>
      <c r="B494" s="60" t="s">
        <v>948</v>
      </c>
      <c r="C494" s="64" t="s">
        <v>1446</v>
      </c>
      <c r="D494" s="61" t="s">
        <v>953</v>
      </c>
      <c r="E494" s="46">
        <v>73.59</v>
      </c>
      <c r="F494" s="47">
        <f t="shared" si="73"/>
        <v>30.999999999999996</v>
      </c>
      <c r="G494" s="46">
        <v>2281.29</v>
      </c>
      <c r="H494" s="46"/>
      <c r="I494" s="46">
        <v>250</v>
      </c>
      <c r="J494" s="46">
        <v>1150</v>
      </c>
      <c r="K494" s="62">
        <f t="shared" si="75"/>
        <v>3681.29</v>
      </c>
      <c r="L494" s="63"/>
      <c r="M494" s="151"/>
    </row>
    <row r="495" spans="1:13" s="43" customFormat="1" ht="39.75" customHeight="1">
      <c r="A495" s="59">
        <f t="shared" si="74"/>
        <v>485</v>
      </c>
      <c r="B495" s="60" t="s">
        <v>948</v>
      </c>
      <c r="C495" s="64" t="s">
        <v>1447</v>
      </c>
      <c r="D495" s="61" t="s">
        <v>953</v>
      </c>
      <c r="E495" s="46">
        <v>73.59</v>
      </c>
      <c r="F495" s="47">
        <f t="shared" si="73"/>
        <v>30.999999999999996</v>
      </c>
      <c r="G495" s="46">
        <v>2281.29</v>
      </c>
      <c r="H495" s="46"/>
      <c r="I495" s="46">
        <v>250</v>
      </c>
      <c r="J495" s="46">
        <v>1150</v>
      </c>
      <c r="K495" s="62">
        <f t="shared" si="75"/>
        <v>3681.29</v>
      </c>
      <c r="L495" s="63"/>
      <c r="M495" s="151"/>
    </row>
    <row r="496" spans="1:13" s="43" customFormat="1" ht="39.75" customHeight="1">
      <c r="A496" s="59">
        <f t="shared" si="74"/>
        <v>486</v>
      </c>
      <c r="B496" s="60" t="s">
        <v>948</v>
      </c>
      <c r="C496" s="64" t="s">
        <v>1448</v>
      </c>
      <c r="D496" s="61" t="s">
        <v>953</v>
      </c>
      <c r="E496" s="46">
        <v>73.59</v>
      </c>
      <c r="F496" s="47">
        <f t="shared" si="73"/>
        <v>30.999999999999996</v>
      </c>
      <c r="G496" s="46">
        <v>2281.29</v>
      </c>
      <c r="H496" s="46"/>
      <c r="I496" s="46">
        <v>250</v>
      </c>
      <c r="J496" s="46">
        <v>1150</v>
      </c>
      <c r="K496" s="62">
        <f t="shared" si="75"/>
        <v>3681.29</v>
      </c>
      <c r="L496" s="63"/>
      <c r="M496" s="151"/>
    </row>
    <row r="497" spans="1:13" s="43" customFormat="1" ht="39.75" customHeight="1">
      <c r="A497" s="59">
        <f t="shared" si="74"/>
        <v>487</v>
      </c>
      <c r="B497" s="60" t="s">
        <v>948</v>
      </c>
      <c r="C497" s="64" t="s">
        <v>1449</v>
      </c>
      <c r="D497" s="61" t="s">
        <v>953</v>
      </c>
      <c r="E497" s="46">
        <v>73.59</v>
      </c>
      <c r="F497" s="47">
        <f t="shared" si="73"/>
        <v>30.999999999999996</v>
      </c>
      <c r="G497" s="46">
        <v>2281.29</v>
      </c>
      <c r="H497" s="46"/>
      <c r="I497" s="46">
        <v>250</v>
      </c>
      <c r="J497" s="46">
        <v>1150</v>
      </c>
      <c r="K497" s="62">
        <f t="shared" si="75"/>
        <v>3681.29</v>
      </c>
      <c r="L497" s="63"/>
      <c r="M497" s="151"/>
    </row>
    <row r="498" spans="1:13" s="43" customFormat="1" ht="39.75" customHeight="1">
      <c r="A498" s="59">
        <f t="shared" si="74"/>
        <v>488</v>
      </c>
      <c r="B498" s="60" t="s">
        <v>948</v>
      </c>
      <c r="C498" s="64" t="s">
        <v>1450</v>
      </c>
      <c r="D498" s="61" t="s">
        <v>953</v>
      </c>
      <c r="E498" s="46">
        <v>73.59</v>
      </c>
      <c r="F498" s="47">
        <f t="shared" si="73"/>
        <v>30.999999999999996</v>
      </c>
      <c r="G498" s="46">
        <v>2281.29</v>
      </c>
      <c r="H498" s="46"/>
      <c r="I498" s="46">
        <v>250</v>
      </c>
      <c r="J498" s="46">
        <v>1150</v>
      </c>
      <c r="K498" s="62">
        <f t="shared" si="75"/>
        <v>3681.29</v>
      </c>
      <c r="L498" s="63"/>
      <c r="M498" s="151"/>
    </row>
    <row r="499" spans="1:13" s="43" customFormat="1" ht="39.75" customHeight="1">
      <c r="A499" s="59">
        <f t="shared" si="74"/>
        <v>489</v>
      </c>
      <c r="B499" s="60" t="s">
        <v>948</v>
      </c>
      <c r="C499" s="64" t="s">
        <v>1451</v>
      </c>
      <c r="D499" s="61" t="s">
        <v>953</v>
      </c>
      <c r="E499" s="46">
        <v>73.59</v>
      </c>
      <c r="F499" s="47">
        <f t="shared" si="73"/>
        <v>30.999999999999996</v>
      </c>
      <c r="G499" s="46">
        <v>2281.29</v>
      </c>
      <c r="H499" s="46"/>
      <c r="I499" s="46">
        <v>250</v>
      </c>
      <c r="J499" s="46">
        <v>1150</v>
      </c>
      <c r="K499" s="62">
        <f t="shared" si="75"/>
        <v>3681.29</v>
      </c>
      <c r="L499" s="63"/>
      <c r="M499" s="151"/>
    </row>
    <row r="500" spans="1:13" s="43" customFormat="1" ht="39.75" customHeight="1">
      <c r="A500" s="59">
        <f t="shared" si="74"/>
        <v>490</v>
      </c>
      <c r="B500" s="60" t="s">
        <v>948</v>
      </c>
      <c r="C500" s="64" t="s">
        <v>1452</v>
      </c>
      <c r="D500" s="61" t="s">
        <v>953</v>
      </c>
      <c r="E500" s="46">
        <v>73.59</v>
      </c>
      <c r="F500" s="47">
        <f t="shared" si="73"/>
        <v>30.999999999999996</v>
      </c>
      <c r="G500" s="46">
        <v>2281.29</v>
      </c>
      <c r="H500" s="46"/>
      <c r="I500" s="46">
        <v>250</v>
      </c>
      <c r="J500" s="46">
        <v>1150</v>
      </c>
      <c r="K500" s="62">
        <f t="shared" si="75"/>
        <v>3681.29</v>
      </c>
      <c r="L500" s="63"/>
      <c r="M500" s="151"/>
    </row>
    <row r="501" spans="1:13" s="43" customFormat="1" ht="39.75" customHeight="1">
      <c r="A501" s="59">
        <f t="shared" si="74"/>
        <v>491</v>
      </c>
      <c r="B501" s="60" t="s">
        <v>948</v>
      </c>
      <c r="C501" s="64" t="s">
        <v>1453</v>
      </c>
      <c r="D501" s="61" t="s">
        <v>953</v>
      </c>
      <c r="E501" s="46">
        <v>73.59</v>
      </c>
      <c r="F501" s="47">
        <f t="shared" si="73"/>
        <v>30.999999999999996</v>
      </c>
      <c r="G501" s="46">
        <v>2281.29</v>
      </c>
      <c r="H501" s="46"/>
      <c r="I501" s="46">
        <v>250</v>
      </c>
      <c r="J501" s="46">
        <v>1150</v>
      </c>
      <c r="K501" s="62">
        <f t="shared" si="75"/>
        <v>3681.29</v>
      </c>
      <c r="L501" s="63"/>
      <c r="M501" s="151"/>
    </row>
    <row r="502" spans="1:13" s="43" customFormat="1" ht="39.75" customHeight="1">
      <c r="A502" s="59">
        <f t="shared" si="74"/>
        <v>492</v>
      </c>
      <c r="B502" s="60" t="s">
        <v>948</v>
      </c>
      <c r="C502" s="64" t="s">
        <v>1454</v>
      </c>
      <c r="D502" s="61" t="s">
        <v>953</v>
      </c>
      <c r="E502" s="46">
        <v>73.59</v>
      </c>
      <c r="F502" s="47">
        <f t="shared" si="73"/>
        <v>30.999999999999996</v>
      </c>
      <c r="G502" s="46">
        <v>2281.29</v>
      </c>
      <c r="H502" s="46"/>
      <c r="I502" s="46">
        <v>250</v>
      </c>
      <c r="J502" s="46">
        <v>1150</v>
      </c>
      <c r="K502" s="62">
        <f t="shared" si="75"/>
        <v>3681.29</v>
      </c>
      <c r="L502" s="63"/>
      <c r="M502" s="151"/>
    </row>
    <row r="503" spans="1:13" s="43" customFormat="1" ht="39.75" customHeight="1">
      <c r="A503" s="59">
        <f t="shared" si="74"/>
        <v>493</v>
      </c>
      <c r="B503" s="60" t="s">
        <v>948</v>
      </c>
      <c r="C503" s="64" t="s">
        <v>1455</v>
      </c>
      <c r="D503" s="61" t="s">
        <v>953</v>
      </c>
      <c r="E503" s="46">
        <v>73.59</v>
      </c>
      <c r="F503" s="47">
        <f>G503/E503</f>
        <v>30.999999999999996</v>
      </c>
      <c r="G503" s="46">
        <v>2281.29</v>
      </c>
      <c r="H503" s="46"/>
      <c r="I503" s="46">
        <v>250</v>
      </c>
      <c r="J503" s="46">
        <v>1150</v>
      </c>
      <c r="K503" s="62">
        <f>SUM(G503:J503)</f>
        <v>3681.29</v>
      </c>
      <c r="L503" s="63"/>
      <c r="M503" s="151"/>
    </row>
    <row r="504" spans="1:13" s="43" customFormat="1" ht="39.75" customHeight="1">
      <c r="A504" s="59">
        <f t="shared" si="74"/>
        <v>494</v>
      </c>
      <c r="B504" s="60" t="s">
        <v>948</v>
      </c>
      <c r="C504" s="64" t="s">
        <v>1456</v>
      </c>
      <c r="D504" s="61" t="s">
        <v>953</v>
      </c>
      <c r="E504" s="46">
        <v>73.59</v>
      </c>
      <c r="F504" s="47">
        <f t="shared" ref="F504:F568" si="76">G504/E504</f>
        <v>30.999999999999996</v>
      </c>
      <c r="G504" s="46">
        <v>2281.29</v>
      </c>
      <c r="H504" s="46"/>
      <c r="I504" s="46">
        <v>250</v>
      </c>
      <c r="J504" s="46">
        <v>1150</v>
      </c>
      <c r="K504" s="62">
        <f t="shared" ref="K504:K567" si="77">SUM(G504:J504)</f>
        <v>3681.29</v>
      </c>
      <c r="L504" s="63"/>
      <c r="M504" s="151"/>
    </row>
    <row r="505" spans="1:13" s="43" customFormat="1" ht="39.75" customHeight="1">
      <c r="A505" s="59">
        <f t="shared" si="74"/>
        <v>495</v>
      </c>
      <c r="B505" s="60" t="s">
        <v>948</v>
      </c>
      <c r="C505" s="64" t="s">
        <v>1457</v>
      </c>
      <c r="D505" s="61" t="s">
        <v>953</v>
      </c>
      <c r="E505" s="46">
        <v>73.59</v>
      </c>
      <c r="F505" s="47">
        <f t="shared" si="76"/>
        <v>30.999999999999996</v>
      </c>
      <c r="G505" s="46">
        <v>2281.29</v>
      </c>
      <c r="H505" s="46"/>
      <c r="I505" s="46">
        <v>250</v>
      </c>
      <c r="J505" s="46">
        <v>1150</v>
      </c>
      <c r="K505" s="62">
        <f t="shared" si="77"/>
        <v>3681.29</v>
      </c>
      <c r="L505" s="63"/>
      <c r="M505" s="151"/>
    </row>
    <row r="506" spans="1:13" s="43" customFormat="1" ht="39.75" customHeight="1">
      <c r="A506" s="59">
        <f t="shared" si="74"/>
        <v>496</v>
      </c>
      <c r="B506" s="60" t="s">
        <v>948</v>
      </c>
      <c r="C506" s="64" t="s">
        <v>1458</v>
      </c>
      <c r="D506" s="61" t="s">
        <v>953</v>
      </c>
      <c r="E506" s="46">
        <v>73.59</v>
      </c>
      <c r="F506" s="47">
        <f t="shared" si="76"/>
        <v>30.999999999999996</v>
      </c>
      <c r="G506" s="46">
        <v>2281.29</v>
      </c>
      <c r="H506" s="46"/>
      <c r="I506" s="46">
        <v>250</v>
      </c>
      <c r="J506" s="46">
        <v>1150</v>
      </c>
      <c r="K506" s="62">
        <f t="shared" si="77"/>
        <v>3681.29</v>
      </c>
      <c r="L506" s="63"/>
      <c r="M506" s="151"/>
    </row>
    <row r="507" spans="1:13" s="43" customFormat="1" ht="39.75" customHeight="1">
      <c r="A507" s="59">
        <f t="shared" si="74"/>
        <v>497</v>
      </c>
      <c r="B507" s="60" t="s">
        <v>948</v>
      </c>
      <c r="C507" s="64" t="s">
        <v>1459</v>
      </c>
      <c r="D507" s="61" t="s">
        <v>953</v>
      </c>
      <c r="E507" s="46">
        <v>73.59</v>
      </c>
      <c r="F507" s="47">
        <f t="shared" si="76"/>
        <v>30.999999999999996</v>
      </c>
      <c r="G507" s="46">
        <v>2281.29</v>
      </c>
      <c r="H507" s="46"/>
      <c r="I507" s="46">
        <v>250</v>
      </c>
      <c r="J507" s="46">
        <v>1150</v>
      </c>
      <c r="K507" s="62">
        <f t="shared" si="77"/>
        <v>3681.29</v>
      </c>
      <c r="L507" s="63"/>
      <c r="M507" s="151"/>
    </row>
    <row r="508" spans="1:13" s="43" customFormat="1" ht="39.75" customHeight="1">
      <c r="A508" s="59">
        <f t="shared" si="74"/>
        <v>498</v>
      </c>
      <c r="B508" s="60" t="s">
        <v>948</v>
      </c>
      <c r="C508" s="64" t="s">
        <v>1460</v>
      </c>
      <c r="D508" s="61" t="s">
        <v>953</v>
      </c>
      <c r="E508" s="46">
        <v>73.59</v>
      </c>
      <c r="F508" s="47">
        <f t="shared" si="76"/>
        <v>30.999999999999996</v>
      </c>
      <c r="G508" s="46">
        <v>2281.29</v>
      </c>
      <c r="H508" s="46"/>
      <c r="I508" s="46">
        <v>250</v>
      </c>
      <c r="J508" s="46">
        <v>1150</v>
      </c>
      <c r="K508" s="62">
        <f t="shared" si="77"/>
        <v>3681.29</v>
      </c>
      <c r="L508" s="63"/>
      <c r="M508" s="151"/>
    </row>
    <row r="509" spans="1:13" s="43" customFormat="1" ht="39.75" customHeight="1">
      <c r="A509" s="59">
        <f t="shared" si="74"/>
        <v>499</v>
      </c>
      <c r="B509" s="60" t="s">
        <v>948</v>
      </c>
      <c r="C509" s="64" t="s">
        <v>1461</v>
      </c>
      <c r="D509" s="61" t="s">
        <v>953</v>
      </c>
      <c r="E509" s="46">
        <v>73.59</v>
      </c>
      <c r="F509" s="47">
        <f t="shared" si="76"/>
        <v>30.999999999999996</v>
      </c>
      <c r="G509" s="46">
        <v>2281.29</v>
      </c>
      <c r="H509" s="46"/>
      <c r="I509" s="46">
        <v>250</v>
      </c>
      <c r="J509" s="46">
        <v>1150</v>
      </c>
      <c r="K509" s="62">
        <f t="shared" si="77"/>
        <v>3681.29</v>
      </c>
      <c r="L509" s="63"/>
      <c r="M509" s="151"/>
    </row>
    <row r="510" spans="1:13" s="43" customFormat="1" ht="39.75" customHeight="1">
      <c r="A510" s="59">
        <f t="shared" si="74"/>
        <v>500</v>
      </c>
      <c r="B510" s="60" t="s">
        <v>948</v>
      </c>
      <c r="C510" s="64" t="s">
        <v>1462</v>
      </c>
      <c r="D510" s="61" t="s">
        <v>953</v>
      </c>
      <c r="E510" s="46">
        <v>73.59</v>
      </c>
      <c r="F510" s="47">
        <f t="shared" si="76"/>
        <v>30.999999999999996</v>
      </c>
      <c r="G510" s="46">
        <v>2281.29</v>
      </c>
      <c r="H510" s="46"/>
      <c r="I510" s="46">
        <v>250</v>
      </c>
      <c r="J510" s="46">
        <v>1150</v>
      </c>
      <c r="K510" s="62">
        <f t="shared" si="77"/>
        <v>3681.29</v>
      </c>
      <c r="L510" s="63"/>
      <c r="M510" s="151"/>
    </row>
    <row r="511" spans="1:13" s="43" customFormat="1" ht="39.75" customHeight="1">
      <c r="A511" s="59">
        <f t="shared" si="74"/>
        <v>501</v>
      </c>
      <c r="B511" s="60" t="s">
        <v>948</v>
      </c>
      <c r="C511" s="64" t="s">
        <v>1463</v>
      </c>
      <c r="D511" s="61" t="s">
        <v>953</v>
      </c>
      <c r="E511" s="46">
        <v>73.59</v>
      </c>
      <c r="F511" s="47">
        <f t="shared" si="76"/>
        <v>30.999999999999996</v>
      </c>
      <c r="G511" s="46">
        <v>2281.29</v>
      </c>
      <c r="H511" s="46"/>
      <c r="I511" s="46">
        <v>250</v>
      </c>
      <c r="J511" s="46">
        <v>1150</v>
      </c>
      <c r="K511" s="62">
        <f t="shared" si="77"/>
        <v>3681.29</v>
      </c>
      <c r="L511" s="63"/>
      <c r="M511" s="151"/>
    </row>
    <row r="512" spans="1:13" s="43" customFormat="1" ht="39.75" customHeight="1">
      <c r="A512" s="59">
        <f t="shared" si="74"/>
        <v>502</v>
      </c>
      <c r="B512" s="60" t="s">
        <v>948</v>
      </c>
      <c r="C512" s="64" t="s">
        <v>1464</v>
      </c>
      <c r="D512" s="61" t="s">
        <v>953</v>
      </c>
      <c r="E512" s="46">
        <v>73.59</v>
      </c>
      <c r="F512" s="47">
        <f t="shared" si="76"/>
        <v>30.999999999999996</v>
      </c>
      <c r="G512" s="46">
        <v>2281.29</v>
      </c>
      <c r="H512" s="46"/>
      <c r="I512" s="46">
        <v>250</v>
      </c>
      <c r="J512" s="46">
        <v>1150</v>
      </c>
      <c r="K512" s="62">
        <f t="shared" si="77"/>
        <v>3681.29</v>
      </c>
      <c r="L512" s="63"/>
      <c r="M512" s="151"/>
    </row>
    <row r="513" spans="1:13" s="43" customFormat="1" ht="39.75" customHeight="1">
      <c r="A513" s="59">
        <f t="shared" si="74"/>
        <v>503</v>
      </c>
      <c r="B513" s="60" t="s">
        <v>948</v>
      </c>
      <c r="C513" s="64" t="s">
        <v>1465</v>
      </c>
      <c r="D513" s="61" t="s">
        <v>953</v>
      </c>
      <c r="E513" s="46">
        <v>73.59</v>
      </c>
      <c r="F513" s="47">
        <f t="shared" si="76"/>
        <v>30.999999999999996</v>
      </c>
      <c r="G513" s="46">
        <v>2281.29</v>
      </c>
      <c r="H513" s="46"/>
      <c r="I513" s="46">
        <v>250</v>
      </c>
      <c r="J513" s="46">
        <v>1150</v>
      </c>
      <c r="K513" s="62">
        <f t="shared" si="77"/>
        <v>3681.29</v>
      </c>
      <c r="L513" s="63"/>
      <c r="M513" s="151"/>
    </row>
    <row r="514" spans="1:13" s="43" customFormat="1" ht="39.75" customHeight="1">
      <c r="A514" s="59">
        <f t="shared" si="74"/>
        <v>504</v>
      </c>
      <c r="B514" s="60" t="s">
        <v>948</v>
      </c>
      <c r="C514" s="64" t="s">
        <v>1466</v>
      </c>
      <c r="D514" s="61" t="s">
        <v>953</v>
      </c>
      <c r="E514" s="46">
        <v>73.59</v>
      </c>
      <c r="F514" s="47">
        <f t="shared" si="76"/>
        <v>30.999999999999996</v>
      </c>
      <c r="G514" s="46">
        <v>2281.29</v>
      </c>
      <c r="H514" s="46"/>
      <c r="I514" s="46">
        <v>250</v>
      </c>
      <c r="J514" s="46">
        <v>1150</v>
      </c>
      <c r="K514" s="62">
        <f t="shared" si="77"/>
        <v>3681.29</v>
      </c>
      <c r="L514" s="63"/>
      <c r="M514" s="151"/>
    </row>
    <row r="515" spans="1:13" s="43" customFormat="1" ht="39.75" customHeight="1">
      <c r="A515" s="59">
        <f t="shared" si="74"/>
        <v>505</v>
      </c>
      <c r="B515" s="60" t="s">
        <v>948</v>
      </c>
      <c r="C515" s="64" t="s">
        <v>1467</v>
      </c>
      <c r="D515" s="61" t="s">
        <v>953</v>
      </c>
      <c r="E515" s="46">
        <v>73.59</v>
      </c>
      <c r="F515" s="47">
        <f t="shared" si="76"/>
        <v>30.999999999999996</v>
      </c>
      <c r="G515" s="46">
        <v>2281.29</v>
      </c>
      <c r="H515" s="46"/>
      <c r="I515" s="46">
        <v>250</v>
      </c>
      <c r="J515" s="46">
        <v>1150</v>
      </c>
      <c r="K515" s="62">
        <f t="shared" si="77"/>
        <v>3681.29</v>
      </c>
      <c r="L515" s="63"/>
      <c r="M515" s="151"/>
    </row>
    <row r="516" spans="1:13" s="43" customFormat="1" ht="39.75" customHeight="1">
      <c r="A516" s="59">
        <f t="shared" si="74"/>
        <v>506</v>
      </c>
      <c r="B516" s="60" t="s">
        <v>948</v>
      </c>
      <c r="C516" s="64" t="s">
        <v>1468</v>
      </c>
      <c r="D516" s="61" t="s">
        <v>953</v>
      </c>
      <c r="E516" s="46">
        <v>73.59</v>
      </c>
      <c r="F516" s="47">
        <f t="shared" si="76"/>
        <v>30.999999999999996</v>
      </c>
      <c r="G516" s="46">
        <v>2281.29</v>
      </c>
      <c r="H516" s="46"/>
      <c r="I516" s="46">
        <v>250</v>
      </c>
      <c r="J516" s="46">
        <v>1150</v>
      </c>
      <c r="K516" s="62">
        <f t="shared" si="77"/>
        <v>3681.29</v>
      </c>
      <c r="L516" s="63"/>
      <c r="M516" s="151"/>
    </row>
    <row r="517" spans="1:13" s="43" customFormat="1" ht="39.75" customHeight="1">
      <c r="A517" s="59">
        <f t="shared" si="74"/>
        <v>507</v>
      </c>
      <c r="B517" s="60" t="s">
        <v>948</v>
      </c>
      <c r="C517" s="64" t="s">
        <v>1469</v>
      </c>
      <c r="D517" s="61" t="s">
        <v>953</v>
      </c>
      <c r="E517" s="46">
        <v>73.59</v>
      </c>
      <c r="F517" s="47">
        <f t="shared" si="76"/>
        <v>30.999999999999996</v>
      </c>
      <c r="G517" s="46">
        <v>2281.29</v>
      </c>
      <c r="H517" s="46"/>
      <c r="I517" s="46">
        <v>250</v>
      </c>
      <c r="J517" s="46">
        <v>1150</v>
      </c>
      <c r="K517" s="62">
        <f t="shared" si="77"/>
        <v>3681.29</v>
      </c>
      <c r="L517" s="63"/>
      <c r="M517" s="151"/>
    </row>
    <row r="518" spans="1:13" s="43" customFormat="1" ht="39.75" customHeight="1">
      <c r="A518" s="59">
        <f t="shared" si="74"/>
        <v>508</v>
      </c>
      <c r="B518" s="60" t="s">
        <v>948</v>
      </c>
      <c r="C518" s="64" t="s">
        <v>1470</v>
      </c>
      <c r="D518" s="61" t="s">
        <v>953</v>
      </c>
      <c r="E518" s="46">
        <v>73.59</v>
      </c>
      <c r="F518" s="47">
        <f t="shared" si="76"/>
        <v>30.999999999999996</v>
      </c>
      <c r="G518" s="46">
        <v>2281.29</v>
      </c>
      <c r="H518" s="46"/>
      <c r="I518" s="46">
        <v>250</v>
      </c>
      <c r="J518" s="46">
        <v>1150</v>
      </c>
      <c r="K518" s="62">
        <f t="shared" si="77"/>
        <v>3681.29</v>
      </c>
      <c r="L518" s="63"/>
      <c r="M518" s="151"/>
    </row>
    <row r="519" spans="1:13" s="43" customFormat="1" ht="39.75" customHeight="1">
      <c r="A519" s="59">
        <f t="shared" si="74"/>
        <v>509</v>
      </c>
      <c r="B519" s="60" t="s">
        <v>948</v>
      </c>
      <c r="C519" s="64" t="s">
        <v>1471</v>
      </c>
      <c r="D519" s="61" t="s">
        <v>953</v>
      </c>
      <c r="E519" s="46">
        <v>73.59</v>
      </c>
      <c r="F519" s="47">
        <f t="shared" si="76"/>
        <v>30.999999999999996</v>
      </c>
      <c r="G519" s="46">
        <v>2281.29</v>
      </c>
      <c r="H519" s="46"/>
      <c r="I519" s="46">
        <v>250</v>
      </c>
      <c r="J519" s="46">
        <v>1150</v>
      </c>
      <c r="K519" s="62">
        <f t="shared" si="77"/>
        <v>3681.29</v>
      </c>
      <c r="L519" s="63"/>
      <c r="M519" s="151"/>
    </row>
    <row r="520" spans="1:13" s="43" customFormat="1" ht="39.75" customHeight="1">
      <c r="A520" s="59">
        <f t="shared" si="74"/>
        <v>510</v>
      </c>
      <c r="B520" s="60" t="s">
        <v>948</v>
      </c>
      <c r="C520" s="64" t="s">
        <v>1472</v>
      </c>
      <c r="D520" s="61" t="s">
        <v>953</v>
      </c>
      <c r="E520" s="46">
        <v>73.59</v>
      </c>
      <c r="F520" s="47">
        <f t="shared" si="76"/>
        <v>30.999999999999996</v>
      </c>
      <c r="G520" s="46">
        <v>2281.29</v>
      </c>
      <c r="H520" s="46"/>
      <c r="I520" s="46">
        <v>250</v>
      </c>
      <c r="J520" s="46">
        <v>1150</v>
      </c>
      <c r="K520" s="62">
        <f t="shared" si="77"/>
        <v>3681.29</v>
      </c>
      <c r="L520" s="63"/>
      <c r="M520" s="151"/>
    </row>
    <row r="521" spans="1:13" s="43" customFormat="1" ht="39.75" customHeight="1">
      <c r="A521" s="59">
        <f t="shared" si="74"/>
        <v>511</v>
      </c>
      <c r="B521" s="60" t="s">
        <v>948</v>
      </c>
      <c r="C521" s="64" t="s">
        <v>1473</v>
      </c>
      <c r="D521" s="61" t="s">
        <v>953</v>
      </c>
      <c r="E521" s="46">
        <v>73.59</v>
      </c>
      <c r="F521" s="47">
        <f t="shared" si="76"/>
        <v>30.999999999999996</v>
      </c>
      <c r="G521" s="46">
        <v>2281.29</v>
      </c>
      <c r="H521" s="46"/>
      <c r="I521" s="46">
        <v>250</v>
      </c>
      <c r="J521" s="46">
        <v>1150</v>
      </c>
      <c r="K521" s="62">
        <f t="shared" si="77"/>
        <v>3681.29</v>
      </c>
      <c r="L521" s="63"/>
      <c r="M521" s="151"/>
    </row>
    <row r="522" spans="1:13" s="43" customFormat="1" ht="39.75" customHeight="1">
      <c r="A522" s="59">
        <f t="shared" si="74"/>
        <v>512</v>
      </c>
      <c r="B522" s="60" t="s">
        <v>948</v>
      </c>
      <c r="C522" s="64" t="s">
        <v>1474</v>
      </c>
      <c r="D522" s="61" t="s">
        <v>953</v>
      </c>
      <c r="E522" s="46">
        <v>73.59</v>
      </c>
      <c r="F522" s="47">
        <f t="shared" si="76"/>
        <v>30.999999999999996</v>
      </c>
      <c r="G522" s="46">
        <v>2281.29</v>
      </c>
      <c r="H522" s="46"/>
      <c r="I522" s="46">
        <v>250</v>
      </c>
      <c r="J522" s="46">
        <v>1150</v>
      </c>
      <c r="K522" s="62">
        <f t="shared" si="77"/>
        <v>3681.29</v>
      </c>
      <c r="L522" s="63"/>
      <c r="M522" s="151"/>
    </row>
    <row r="523" spans="1:13" s="43" customFormat="1" ht="39.75" customHeight="1">
      <c r="A523" s="59">
        <f t="shared" si="74"/>
        <v>513</v>
      </c>
      <c r="B523" s="60" t="s">
        <v>948</v>
      </c>
      <c r="C523" s="64" t="s">
        <v>1475</v>
      </c>
      <c r="D523" s="61" t="s">
        <v>953</v>
      </c>
      <c r="E523" s="46">
        <v>73.59</v>
      </c>
      <c r="F523" s="47">
        <f t="shared" si="76"/>
        <v>30.999999999999996</v>
      </c>
      <c r="G523" s="46">
        <v>2281.29</v>
      </c>
      <c r="H523" s="46"/>
      <c r="I523" s="46">
        <v>250</v>
      </c>
      <c r="J523" s="46">
        <v>1150</v>
      </c>
      <c r="K523" s="62">
        <f t="shared" si="77"/>
        <v>3681.29</v>
      </c>
      <c r="L523" s="63"/>
      <c r="M523" s="151"/>
    </row>
    <row r="524" spans="1:13" s="43" customFormat="1" ht="39.75" customHeight="1">
      <c r="A524" s="59">
        <f t="shared" si="74"/>
        <v>514</v>
      </c>
      <c r="B524" s="60" t="s">
        <v>948</v>
      </c>
      <c r="C524" s="64" t="s">
        <v>1476</v>
      </c>
      <c r="D524" s="61" t="s">
        <v>953</v>
      </c>
      <c r="E524" s="46">
        <v>73.59</v>
      </c>
      <c r="F524" s="47">
        <f t="shared" si="76"/>
        <v>30.999999999999996</v>
      </c>
      <c r="G524" s="46">
        <v>2281.29</v>
      </c>
      <c r="H524" s="46"/>
      <c r="I524" s="46">
        <v>250</v>
      </c>
      <c r="J524" s="46">
        <v>1150</v>
      </c>
      <c r="K524" s="62">
        <f t="shared" si="77"/>
        <v>3681.29</v>
      </c>
      <c r="L524" s="63"/>
      <c r="M524" s="151"/>
    </row>
    <row r="525" spans="1:13" s="43" customFormat="1" ht="39.75" customHeight="1">
      <c r="A525" s="59">
        <f t="shared" ref="A525:A588" si="78">A524+1</f>
        <v>515</v>
      </c>
      <c r="B525" s="60" t="s">
        <v>948</v>
      </c>
      <c r="C525" s="64" t="s">
        <v>1477</v>
      </c>
      <c r="D525" s="61" t="s">
        <v>953</v>
      </c>
      <c r="E525" s="46">
        <v>73.59</v>
      </c>
      <c r="F525" s="47">
        <f t="shared" si="76"/>
        <v>30.999999999999996</v>
      </c>
      <c r="G525" s="46">
        <v>2281.29</v>
      </c>
      <c r="H525" s="46"/>
      <c r="I525" s="46">
        <v>250</v>
      </c>
      <c r="J525" s="46">
        <v>1150</v>
      </c>
      <c r="K525" s="62">
        <f t="shared" si="77"/>
        <v>3681.29</v>
      </c>
      <c r="L525" s="63"/>
      <c r="M525" s="151"/>
    </row>
    <row r="526" spans="1:13" s="43" customFormat="1" ht="39.75" customHeight="1">
      <c r="A526" s="59">
        <f t="shared" si="78"/>
        <v>516</v>
      </c>
      <c r="B526" s="60" t="s">
        <v>948</v>
      </c>
      <c r="C526" s="64" t="s">
        <v>1478</v>
      </c>
      <c r="D526" s="61" t="s">
        <v>953</v>
      </c>
      <c r="E526" s="46">
        <v>73.59</v>
      </c>
      <c r="F526" s="47">
        <f t="shared" si="76"/>
        <v>30.999999999999996</v>
      </c>
      <c r="G526" s="46">
        <v>2281.29</v>
      </c>
      <c r="H526" s="46"/>
      <c r="I526" s="46">
        <v>250</v>
      </c>
      <c r="J526" s="46">
        <v>1150</v>
      </c>
      <c r="K526" s="62">
        <f t="shared" si="77"/>
        <v>3681.29</v>
      </c>
      <c r="L526" s="63"/>
      <c r="M526" s="151"/>
    </row>
    <row r="527" spans="1:13" s="43" customFormat="1" ht="39.75" customHeight="1">
      <c r="A527" s="59">
        <f t="shared" si="78"/>
        <v>517</v>
      </c>
      <c r="B527" s="60" t="s">
        <v>948</v>
      </c>
      <c r="C527" s="64" t="s">
        <v>1479</v>
      </c>
      <c r="D527" s="61" t="s">
        <v>953</v>
      </c>
      <c r="E527" s="46">
        <v>73.59</v>
      </c>
      <c r="F527" s="47">
        <f t="shared" si="76"/>
        <v>30.999999999999996</v>
      </c>
      <c r="G527" s="46">
        <v>2281.29</v>
      </c>
      <c r="H527" s="46"/>
      <c r="I527" s="46">
        <v>250</v>
      </c>
      <c r="J527" s="46">
        <v>1150</v>
      </c>
      <c r="K527" s="62">
        <f t="shared" si="77"/>
        <v>3681.29</v>
      </c>
      <c r="L527" s="63"/>
      <c r="M527" s="151"/>
    </row>
    <row r="528" spans="1:13" s="43" customFormat="1" ht="39.75" customHeight="1">
      <c r="A528" s="59">
        <f t="shared" si="78"/>
        <v>518</v>
      </c>
      <c r="B528" s="60" t="s">
        <v>948</v>
      </c>
      <c r="C528" s="64" t="s">
        <v>1480</v>
      </c>
      <c r="D528" s="61" t="s">
        <v>953</v>
      </c>
      <c r="E528" s="46">
        <v>73.59</v>
      </c>
      <c r="F528" s="47">
        <f t="shared" si="76"/>
        <v>30.999999999999996</v>
      </c>
      <c r="G528" s="46">
        <v>2281.29</v>
      </c>
      <c r="H528" s="46"/>
      <c r="I528" s="46">
        <v>250</v>
      </c>
      <c r="J528" s="46">
        <v>1150</v>
      </c>
      <c r="K528" s="62">
        <f t="shared" si="77"/>
        <v>3681.29</v>
      </c>
      <c r="L528" s="63"/>
      <c r="M528" s="151"/>
    </row>
    <row r="529" spans="1:13" s="43" customFormat="1" ht="39.75" customHeight="1">
      <c r="A529" s="59">
        <f t="shared" si="78"/>
        <v>519</v>
      </c>
      <c r="B529" s="60" t="s">
        <v>948</v>
      </c>
      <c r="C529" s="64" t="s">
        <v>1481</v>
      </c>
      <c r="D529" s="61" t="s">
        <v>953</v>
      </c>
      <c r="E529" s="46">
        <v>73.59</v>
      </c>
      <c r="F529" s="47">
        <f t="shared" si="76"/>
        <v>30.999999999999996</v>
      </c>
      <c r="G529" s="46">
        <v>2281.29</v>
      </c>
      <c r="H529" s="46"/>
      <c r="I529" s="46">
        <v>250</v>
      </c>
      <c r="J529" s="46">
        <v>1150</v>
      </c>
      <c r="K529" s="62">
        <f t="shared" si="77"/>
        <v>3681.29</v>
      </c>
      <c r="L529" s="63"/>
      <c r="M529" s="151"/>
    </row>
    <row r="530" spans="1:13" s="43" customFormat="1" ht="39.75" customHeight="1">
      <c r="A530" s="59">
        <f t="shared" si="78"/>
        <v>520</v>
      </c>
      <c r="B530" s="60" t="s">
        <v>948</v>
      </c>
      <c r="C530" s="64" t="s">
        <v>1482</v>
      </c>
      <c r="D530" s="61" t="s">
        <v>953</v>
      </c>
      <c r="E530" s="46">
        <v>73.59</v>
      </c>
      <c r="F530" s="47">
        <f t="shared" si="76"/>
        <v>30.999999999999996</v>
      </c>
      <c r="G530" s="46">
        <v>2281.29</v>
      </c>
      <c r="H530" s="46"/>
      <c r="I530" s="46">
        <v>250</v>
      </c>
      <c r="J530" s="46">
        <v>1150</v>
      </c>
      <c r="K530" s="62">
        <f t="shared" si="77"/>
        <v>3681.29</v>
      </c>
      <c r="L530" s="63"/>
      <c r="M530" s="151"/>
    </row>
    <row r="531" spans="1:13" s="43" customFormat="1" ht="39.75" customHeight="1">
      <c r="A531" s="59">
        <f t="shared" si="78"/>
        <v>521</v>
      </c>
      <c r="B531" s="60" t="s">
        <v>948</v>
      </c>
      <c r="C531" s="64" t="s">
        <v>1483</v>
      </c>
      <c r="D531" s="61" t="s">
        <v>953</v>
      </c>
      <c r="E531" s="46">
        <v>73.59</v>
      </c>
      <c r="F531" s="47">
        <f t="shared" si="76"/>
        <v>30.999999999999996</v>
      </c>
      <c r="G531" s="46">
        <v>2281.29</v>
      </c>
      <c r="H531" s="46"/>
      <c r="I531" s="46">
        <v>250</v>
      </c>
      <c r="J531" s="46">
        <v>1150</v>
      </c>
      <c r="K531" s="62">
        <f t="shared" si="77"/>
        <v>3681.29</v>
      </c>
      <c r="L531" s="63"/>
      <c r="M531" s="151"/>
    </row>
    <row r="532" spans="1:13" s="43" customFormat="1" ht="39.75" customHeight="1">
      <c r="A532" s="59">
        <f t="shared" si="78"/>
        <v>522</v>
      </c>
      <c r="B532" s="60" t="s">
        <v>948</v>
      </c>
      <c r="C532" s="64" t="s">
        <v>1484</v>
      </c>
      <c r="D532" s="61" t="s">
        <v>953</v>
      </c>
      <c r="E532" s="46">
        <v>73.59</v>
      </c>
      <c r="F532" s="47">
        <f t="shared" si="76"/>
        <v>30.999999999999996</v>
      </c>
      <c r="G532" s="46">
        <v>2281.29</v>
      </c>
      <c r="H532" s="46"/>
      <c r="I532" s="46">
        <v>250</v>
      </c>
      <c r="J532" s="46">
        <v>1150</v>
      </c>
      <c r="K532" s="62">
        <f t="shared" si="77"/>
        <v>3681.29</v>
      </c>
      <c r="L532" s="63"/>
      <c r="M532" s="151"/>
    </row>
    <row r="533" spans="1:13" s="43" customFormat="1" ht="39.75" customHeight="1">
      <c r="A533" s="59">
        <f t="shared" si="78"/>
        <v>523</v>
      </c>
      <c r="B533" s="60" t="s">
        <v>948</v>
      </c>
      <c r="C533" s="64" t="s">
        <v>1485</v>
      </c>
      <c r="D533" s="61" t="s">
        <v>953</v>
      </c>
      <c r="E533" s="46">
        <v>73.59</v>
      </c>
      <c r="F533" s="47">
        <f t="shared" si="76"/>
        <v>30.999999999999996</v>
      </c>
      <c r="G533" s="46">
        <v>2281.29</v>
      </c>
      <c r="H533" s="46"/>
      <c r="I533" s="46">
        <v>250</v>
      </c>
      <c r="J533" s="46">
        <v>1150</v>
      </c>
      <c r="K533" s="62">
        <f t="shared" si="77"/>
        <v>3681.29</v>
      </c>
      <c r="L533" s="63"/>
      <c r="M533" s="151"/>
    </row>
    <row r="534" spans="1:13" s="43" customFormat="1" ht="39.75" customHeight="1">
      <c r="A534" s="59">
        <f t="shared" si="78"/>
        <v>524</v>
      </c>
      <c r="B534" s="60" t="s">
        <v>948</v>
      </c>
      <c r="C534" s="64" t="s">
        <v>1486</v>
      </c>
      <c r="D534" s="61" t="s">
        <v>953</v>
      </c>
      <c r="E534" s="46">
        <v>73.59</v>
      </c>
      <c r="F534" s="47">
        <f t="shared" si="76"/>
        <v>30.999999999999996</v>
      </c>
      <c r="G534" s="46">
        <v>2281.29</v>
      </c>
      <c r="H534" s="46"/>
      <c r="I534" s="46">
        <v>250</v>
      </c>
      <c r="J534" s="46">
        <v>1150</v>
      </c>
      <c r="K534" s="62">
        <f t="shared" si="77"/>
        <v>3681.29</v>
      </c>
      <c r="L534" s="63"/>
      <c r="M534" s="151"/>
    </row>
    <row r="535" spans="1:13" s="43" customFormat="1" ht="39.75" customHeight="1">
      <c r="A535" s="59">
        <f t="shared" si="78"/>
        <v>525</v>
      </c>
      <c r="B535" s="60" t="s">
        <v>948</v>
      </c>
      <c r="C535" s="64" t="s">
        <v>1487</v>
      </c>
      <c r="D535" s="61" t="s">
        <v>953</v>
      </c>
      <c r="E535" s="46">
        <v>73.59</v>
      </c>
      <c r="F535" s="47">
        <f t="shared" si="76"/>
        <v>30.999999999999996</v>
      </c>
      <c r="G535" s="46">
        <v>2281.29</v>
      </c>
      <c r="H535" s="46"/>
      <c r="I535" s="46">
        <v>250</v>
      </c>
      <c r="J535" s="46">
        <v>1150</v>
      </c>
      <c r="K535" s="62">
        <f t="shared" si="77"/>
        <v>3681.29</v>
      </c>
      <c r="L535" s="63"/>
      <c r="M535" s="151"/>
    </row>
    <row r="536" spans="1:13" s="43" customFormat="1" ht="39.75" customHeight="1">
      <c r="A536" s="59">
        <f t="shared" si="78"/>
        <v>526</v>
      </c>
      <c r="B536" s="60" t="s">
        <v>948</v>
      </c>
      <c r="C536" s="64" t="s">
        <v>1488</v>
      </c>
      <c r="D536" s="61" t="s">
        <v>953</v>
      </c>
      <c r="E536" s="46">
        <v>73.59</v>
      </c>
      <c r="F536" s="47">
        <f t="shared" si="76"/>
        <v>30.999999999999996</v>
      </c>
      <c r="G536" s="46">
        <v>2281.29</v>
      </c>
      <c r="H536" s="46"/>
      <c r="I536" s="46">
        <v>250</v>
      </c>
      <c r="J536" s="46">
        <v>1150</v>
      </c>
      <c r="K536" s="62">
        <f t="shared" si="77"/>
        <v>3681.29</v>
      </c>
      <c r="L536" s="63"/>
      <c r="M536" s="151"/>
    </row>
    <row r="537" spans="1:13" s="43" customFormat="1" ht="39.75" customHeight="1">
      <c r="A537" s="59">
        <f t="shared" si="78"/>
        <v>527</v>
      </c>
      <c r="B537" s="60" t="s">
        <v>948</v>
      </c>
      <c r="C537" s="64" t="s">
        <v>1489</v>
      </c>
      <c r="D537" s="61" t="s">
        <v>953</v>
      </c>
      <c r="E537" s="46">
        <v>73.59</v>
      </c>
      <c r="F537" s="47">
        <f t="shared" si="76"/>
        <v>30.999999999999996</v>
      </c>
      <c r="G537" s="46">
        <v>2281.29</v>
      </c>
      <c r="H537" s="46"/>
      <c r="I537" s="46">
        <v>250</v>
      </c>
      <c r="J537" s="46">
        <v>1150</v>
      </c>
      <c r="K537" s="62">
        <f t="shared" si="77"/>
        <v>3681.29</v>
      </c>
      <c r="L537" s="63"/>
      <c r="M537" s="151"/>
    </row>
    <row r="538" spans="1:13" s="43" customFormat="1" ht="39.75" customHeight="1">
      <c r="A538" s="59">
        <f t="shared" si="78"/>
        <v>528</v>
      </c>
      <c r="B538" s="60" t="s">
        <v>948</v>
      </c>
      <c r="C538" s="64" t="s">
        <v>1490</v>
      </c>
      <c r="D538" s="61" t="s">
        <v>953</v>
      </c>
      <c r="E538" s="46">
        <v>73.59</v>
      </c>
      <c r="F538" s="47">
        <f t="shared" si="76"/>
        <v>30.999999999999996</v>
      </c>
      <c r="G538" s="46">
        <v>2281.29</v>
      </c>
      <c r="H538" s="46"/>
      <c r="I538" s="46">
        <v>250</v>
      </c>
      <c r="J538" s="46">
        <v>1150</v>
      </c>
      <c r="K538" s="62">
        <f t="shared" si="77"/>
        <v>3681.29</v>
      </c>
      <c r="L538" s="63"/>
      <c r="M538" s="151"/>
    </row>
    <row r="539" spans="1:13" s="43" customFormat="1" ht="39.75" customHeight="1">
      <c r="A539" s="59">
        <f t="shared" si="78"/>
        <v>529</v>
      </c>
      <c r="B539" s="60" t="s">
        <v>948</v>
      </c>
      <c r="C539" s="64" t="s">
        <v>1491</v>
      </c>
      <c r="D539" s="61" t="s">
        <v>953</v>
      </c>
      <c r="E539" s="46">
        <v>73.59</v>
      </c>
      <c r="F539" s="47">
        <f t="shared" si="76"/>
        <v>30.999999999999996</v>
      </c>
      <c r="G539" s="46">
        <v>2281.29</v>
      </c>
      <c r="H539" s="46"/>
      <c r="I539" s="46">
        <v>250</v>
      </c>
      <c r="J539" s="46">
        <v>1150</v>
      </c>
      <c r="K539" s="62">
        <f t="shared" si="77"/>
        <v>3681.29</v>
      </c>
      <c r="L539" s="63"/>
      <c r="M539" s="151"/>
    </row>
    <row r="540" spans="1:13" s="43" customFormat="1" ht="39.75" customHeight="1">
      <c r="A540" s="59">
        <f t="shared" si="78"/>
        <v>530</v>
      </c>
      <c r="B540" s="60" t="s">
        <v>948</v>
      </c>
      <c r="C540" s="64" t="s">
        <v>1492</v>
      </c>
      <c r="D540" s="61" t="s">
        <v>953</v>
      </c>
      <c r="E540" s="46">
        <v>73.59</v>
      </c>
      <c r="F540" s="47">
        <f t="shared" si="76"/>
        <v>30.999999999999996</v>
      </c>
      <c r="G540" s="46">
        <v>2281.29</v>
      </c>
      <c r="H540" s="46"/>
      <c r="I540" s="46">
        <v>250</v>
      </c>
      <c r="J540" s="46">
        <v>1150</v>
      </c>
      <c r="K540" s="62">
        <f t="shared" si="77"/>
        <v>3681.29</v>
      </c>
      <c r="L540" s="63"/>
      <c r="M540" s="151"/>
    </row>
    <row r="541" spans="1:13" s="43" customFormat="1" ht="39.75" customHeight="1">
      <c r="A541" s="59">
        <f t="shared" si="78"/>
        <v>531</v>
      </c>
      <c r="B541" s="60" t="s">
        <v>948</v>
      </c>
      <c r="C541" s="64" t="s">
        <v>1493</v>
      </c>
      <c r="D541" s="61" t="s">
        <v>953</v>
      </c>
      <c r="E541" s="46">
        <v>73.59</v>
      </c>
      <c r="F541" s="47">
        <f t="shared" si="76"/>
        <v>30.999999999999996</v>
      </c>
      <c r="G541" s="46">
        <v>2281.29</v>
      </c>
      <c r="H541" s="46"/>
      <c r="I541" s="46">
        <v>250</v>
      </c>
      <c r="J541" s="46">
        <v>1150</v>
      </c>
      <c r="K541" s="62">
        <f t="shared" si="77"/>
        <v>3681.29</v>
      </c>
      <c r="L541" s="63"/>
      <c r="M541" s="151"/>
    </row>
    <row r="542" spans="1:13" s="43" customFormat="1" ht="39.75" customHeight="1">
      <c r="A542" s="59">
        <f t="shared" si="78"/>
        <v>532</v>
      </c>
      <c r="B542" s="60" t="s">
        <v>948</v>
      </c>
      <c r="C542" s="64" t="s">
        <v>1494</v>
      </c>
      <c r="D542" s="61" t="s">
        <v>953</v>
      </c>
      <c r="E542" s="46">
        <v>73.59</v>
      </c>
      <c r="F542" s="47">
        <f t="shared" si="76"/>
        <v>30.999999999999996</v>
      </c>
      <c r="G542" s="46">
        <v>2281.29</v>
      </c>
      <c r="H542" s="46"/>
      <c r="I542" s="46">
        <v>250</v>
      </c>
      <c r="J542" s="46">
        <v>1150</v>
      </c>
      <c r="K542" s="62">
        <f t="shared" si="77"/>
        <v>3681.29</v>
      </c>
      <c r="L542" s="63"/>
      <c r="M542" s="151"/>
    </row>
    <row r="543" spans="1:13" s="43" customFormat="1" ht="39.75" customHeight="1">
      <c r="A543" s="59">
        <f t="shared" si="78"/>
        <v>533</v>
      </c>
      <c r="B543" s="60" t="s">
        <v>948</v>
      </c>
      <c r="C543" s="64" t="s">
        <v>1495</v>
      </c>
      <c r="D543" s="61" t="s">
        <v>953</v>
      </c>
      <c r="E543" s="46">
        <v>73.59</v>
      </c>
      <c r="F543" s="47">
        <f t="shared" si="76"/>
        <v>30.999999999999996</v>
      </c>
      <c r="G543" s="46">
        <v>2281.29</v>
      </c>
      <c r="H543" s="46"/>
      <c r="I543" s="46">
        <v>250</v>
      </c>
      <c r="J543" s="46">
        <v>1150</v>
      </c>
      <c r="K543" s="62">
        <f t="shared" si="77"/>
        <v>3681.29</v>
      </c>
      <c r="L543" s="63"/>
      <c r="M543" s="151"/>
    </row>
    <row r="544" spans="1:13" s="43" customFormat="1" ht="39.75" customHeight="1">
      <c r="A544" s="59">
        <f t="shared" si="78"/>
        <v>534</v>
      </c>
      <c r="B544" s="60" t="s">
        <v>948</v>
      </c>
      <c r="C544" s="64" t="s">
        <v>1496</v>
      </c>
      <c r="D544" s="61" t="s">
        <v>953</v>
      </c>
      <c r="E544" s="46">
        <v>73.59</v>
      </c>
      <c r="F544" s="47">
        <f t="shared" si="76"/>
        <v>30.999999999999996</v>
      </c>
      <c r="G544" s="46">
        <v>2281.29</v>
      </c>
      <c r="H544" s="46"/>
      <c r="I544" s="46">
        <v>250</v>
      </c>
      <c r="J544" s="46">
        <v>1150</v>
      </c>
      <c r="K544" s="62">
        <f t="shared" si="77"/>
        <v>3681.29</v>
      </c>
      <c r="L544" s="63"/>
      <c r="M544" s="151"/>
    </row>
    <row r="545" spans="1:13" s="43" customFormat="1" ht="39.75" customHeight="1">
      <c r="A545" s="59">
        <f t="shared" si="78"/>
        <v>535</v>
      </c>
      <c r="B545" s="60" t="s">
        <v>948</v>
      </c>
      <c r="C545" s="64" t="s">
        <v>1497</v>
      </c>
      <c r="D545" s="61" t="s">
        <v>953</v>
      </c>
      <c r="E545" s="46">
        <v>73.59</v>
      </c>
      <c r="F545" s="47">
        <f t="shared" si="76"/>
        <v>30.999999999999996</v>
      </c>
      <c r="G545" s="46">
        <v>2281.29</v>
      </c>
      <c r="H545" s="46"/>
      <c r="I545" s="46">
        <v>250</v>
      </c>
      <c r="J545" s="46">
        <v>1150</v>
      </c>
      <c r="K545" s="62">
        <f t="shared" si="77"/>
        <v>3681.29</v>
      </c>
      <c r="L545" s="63"/>
      <c r="M545" s="151"/>
    </row>
    <row r="546" spans="1:13" s="43" customFormat="1" ht="39.75" customHeight="1">
      <c r="A546" s="59">
        <f t="shared" si="78"/>
        <v>536</v>
      </c>
      <c r="B546" s="60" t="s">
        <v>948</v>
      </c>
      <c r="C546" s="64" t="s">
        <v>1498</v>
      </c>
      <c r="D546" s="61" t="s">
        <v>953</v>
      </c>
      <c r="E546" s="46">
        <v>73.59</v>
      </c>
      <c r="F546" s="47">
        <f t="shared" si="76"/>
        <v>30.999999999999996</v>
      </c>
      <c r="G546" s="46">
        <v>2281.29</v>
      </c>
      <c r="H546" s="46"/>
      <c r="I546" s="46">
        <v>250</v>
      </c>
      <c r="J546" s="46">
        <v>1150</v>
      </c>
      <c r="K546" s="62">
        <f t="shared" si="77"/>
        <v>3681.29</v>
      </c>
      <c r="L546" s="63"/>
      <c r="M546" s="151"/>
    </row>
    <row r="547" spans="1:13" s="43" customFormat="1" ht="39.75" customHeight="1">
      <c r="A547" s="59">
        <f t="shared" si="78"/>
        <v>537</v>
      </c>
      <c r="B547" s="60" t="s">
        <v>948</v>
      </c>
      <c r="C547" s="64" t="s">
        <v>1499</v>
      </c>
      <c r="D547" s="61" t="s">
        <v>953</v>
      </c>
      <c r="E547" s="46">
        <v>73.59</v>
      </c>
      <c r="F547" s="47">
        <f t="shared" si="76"/>
        <v>30.999999999999996</v>
      </c>
      <c r="G547" s="46">
        <v>2281.29</v>
      </c>
      <c r="H547" s="46"/>
      <c r="I547" s="46">
        <v>250</v>
      </c>
      <c r="J547" s="46">
        <v>1150</v>
      </c>
      <c r="K547" s="62">
        <f t="shared" si="77"/>
        <v>3681.29</v>
      </c>
      <c r="L547" s="63"/>
      <c r="M547" s="151"/>
    </row>
    <row r="548" spans="1:13" s="43" customFormat="1" ht="39.75" customHeight="1">
      <c r="A548" s="59">
        <f t="shared" si="78"/>
        <v>538</v>
      </c>
      <c r="B548" s="60" t="s">
        <v>948</v>
      </c>
      <c r="C548" s="64" t="s">
        <v>1500</v>
      </c>
      <c r="D548" s="61" t="s">
        <v>953</v>
      </c>
      <c r="E548" s="46">
        <v>73.59</v>
      </c>
      <c r="F548" s="47">
        <f t="shared" si="76"/>
        <v>30.999999999999996</v>
      </c>
      <c r="G548" s="46">
        <v>2281.29</v>
      </c>
      <c r="H548" s="46"/>
      <c r="I548" s="46">
        <v>250</v>
      </c>
      <c r="J548" s="46">
        <v>1150</v>
      </c>
      <c r="K548" s="62">
        <f t="shared" si="77"/>
        <v>3681.29</v>
      </c>
      <c r="L548" s="63"/>
      <c r="M548" s="151"/>
    </row>
    <row r="549" spans="1:13" s="43" customFormat="1" ht="39.75" customHeight="1">
      <c r="A549" s="59">
        <f t="shared" si="78"/>
        <v>539</v>
      </c>
      <c r="B549" s="60" t="s">
        <v>948</v>
      </c>
      <c r="C549" s="64" t="s">
        <v>1501</v>
      </c>
      <c r="D549" s="61" t="s">
        <v>953</v>
      </c>
      <c r="E549" s="46">
        <v>73.59</v>
      </c>
      <c r="F549" s="47">
        <f t="shared" si="76"/>
        <v>30.999999999999996</v>
      </c>
      <c r="G549" s="46">
        <v>2281.29</v>
      </c>
      <c r="H549" s="46"/>
      <c r="I549" s="46">
        <v>250</v>
      </c>
      <c r="J549" s="46">
        <v>1150</v>
      </c>
      <c r="K549" s="62">
        <f t="shared" si="77"/>
        <v>3681.29</v>
      </c>
      <c r="L549" s="63"/>
      <c r="M549" s="151"/>
    </row>
    <row r="550" spans="1:13" s="43" customFormat="1" ht="39.75" customHeight="1">
      <c r="A550" s="59">
        <f t="shared" si="78"/>
        <v>540</v>
      </c>
      <c r="B550" s="60" t="s">
        <v>948</v>
      </c>
      <c r="C550" s="64" t="s">
        <v>1502</v>
      </c>
      <c r="D550" s="61" t="s">
        <v>953</v>
      </c>
      <c r="E550" s="46">
        <v>73.59</v>
      </c>
      <c r="F550" s="47">
        <f t="shared" si="76"/>
        <v>30.999999999999996</v>
      </c>
      <c r="G550" s="46">
        <v>2281.29</v>
      </c>
      <c r="H550" s="46"/>
      <c r="I550" s="46">
        <v>250</v>
      </c>
      <c r="J550" s="46">
        <v>1150</v>
      </c>
      <c r="K550" s="62">
        <f t="shared" si="77"/>
        <v>3681.29</v>
      </c>
      <c r="L550" s="63"/>
      <c r="M550" s="151"/>
    </row>
    <row r="551" spans="1:13" s="43" customFormat="1" ht="39.75" customHeight="1">
      <c r="A551" s="59">
        <f t="shared" si="78"/>
        <v>541</v>
      </c>
      <c r="B551" s="60" t="s">
        <v>948</v>
      </c>
      <c r="C551" s="64" t="s">
        <v>1503</v>
      </c>
      <c r="D551" s="61" t="s">
        <v>953</v>
      </c>
      <c r="E551" s="46">
        <v>73.59</v>
      </c>
      <c r="F551" s="47">
        <f t="shared" si="76"/>
        <v>30.999999999999996</v>
      </c>
      <c r="G551" s="46">
        <v>2281.29</v>
      </c>
      <c r="H551" s="46"/>
      <c r="I551" s="46">
        <v>250</v>
      </c>
      <c r="J551" s="46">
        <v>1150</v>
      </c>
      <c r="K551" s="62">
        <f t="shared" si="77"/>
        <v>3681.29</v>
      </c>
      <c r="L551" s="63"/>
      <c r="M551" s="151"/>
    </row>
    <row r="552" spans="1:13" s="43" customFormat="1" ht="39.75" customHeight="1">
      <c r="A552" s="59">
        <f t="shared" si="78"/>
        <v>542</v>
      </c>
      <c r="B552" s="60" t="s">
        <v>948</v>
      </c>
      <c r="C552" s="64" t="s">
        <v>1504</v>
      </c>
      <c r="D552" s="61" t="s">
        <v>953</v>
      </c>
      <c r="E552" s="46">
        <v>73.59</v>
      </c>
      <c r="F552" s="47">
        <f t="shared" si="76"/>
        <v>30.999999999999996</v>
      </c>
      <c r="G552" s="46">
        <v>2281.29</v>
      </c>
      <c r="H552" s="46"/>
      <c r="I552" s="46">
        <v>250</v>
      </c>
      <c r="J552" s="46">
        <v>1150</v>
      </c>
      <c r="K552" s="62">
        <f t="shared" si="77"/>
        <v>3681.29</v>
      </c>
      <c r="L552" s="63"/>
      <c r="M552" s="151"/>
    </row>
    <row r="553" spans="1:13" s="43" customFormat="1" ht="39.75" customHeight="1">
      <c r="A553" s="59">
        <f t="shared" si="78"/>
        <v>543</v>
      </c>
      <c r="B553" s="60" t="s">
        <v>948</v>
      </c>
      <c r="C553" s="64" t="s">
        <v>1505</v>
      </c>
      <c r="D553" s="61" t="s">
        <v>953</v>
      </c>
      <c r="E553" s="46">
        <v>73.59</v>
      </c>
      <c r="F553" s="47">
        <f t="shared" si="76"/>
        <v>30.999999999999996</v>
      </c>
      <c r="G553" s="46">
        <v>2281.29</v>
      </c>
      <c r="H553" s="46"/>
      <c r="I553" s="46">
        <v>250</v>
      </c>
      <c r="J553" s="46">
        <v>1150</v>
      </c>
      <c r="K553" s="62">
        <f t="shared" si="77"/>
        <v>3681.29</v>
      </c>
      <c r="L553" s="63"/>
      <c r="M553" s="151"/>
    </row>
    <row r="554" spans="1:13" s="43" customFormat="1" ht="39.75" customHeight="1">
      <c r="A554" s="59">
        <f t="shared" si="78"/>
        <v>544</v>
      </c>
      <c r="B554" s="60" t="s">
        <v>948</v>
      </c>
      <c r="C554" s="64" t="s">
        <v>1506</v>
      </c>
      <c r="D554" s="61" t="s">
        <v>953</v>
      </c>
      <c r="E554" s="46">
        <v>73.59</v>
      </c>
      <c r="F554" s="47">
        <f t="shared" si="76"/>
        <v>30.999999999999996</v>
      </c>
      <c r="G554" s="46">
        <v>2281.29</v>
      </c>
      <c r="H554" s="46"/>
      <c r="I554" s="46">
        <v>250</v>
      </c>
      <c r="J554" s="46">
        <v>1150</v>
      </c>
      <c r="K554" s="62">
        <f t="shared" si="77"/>
        <v>3681.29</v>
      </c>
      <c r="L554" s="63"/>
      <c r="M554" s="151"/>
    </row>
    <row r="555" spans="1:13" s="43" customFormat="1" ht="39.75" customHeight="1">
      <c r="A555" s="59">
        <f t="shared" si="78"/>
        <v>545</v>
      </c>
      <c r="B555" s="60" t="s">
        <v>948</v>
      </c>
      <c r="C555" s="64" t="s">
        <v>1507</v>
      </c>
      <c r="D555" s="61" t="s">
        <v>953</v>
      </c>
      <c r="E555" s="46">
        <v>73.59</v>
      </c>
      <c r="F555" s="47">
        <f t="shared" si="76"/>
        <v>30.999999999999996</v>
      </c>
      <c r="G555" s="46">
        <v>2281.29</v>
      </c>
      <c r="H555" s="46"/>
      <c r="I555" s="46">
        <v>250</v>
      </c>
      <c r="J555" s="46">
        <v>1150</v>
      </c>
      <c r="K555" s="62">
        <f t="shared" si="77"/>
        <v>3681.29</v>
      </c>
      <c r="L555" s="63"/>
      <c r="M555" s="151"/>
    </row>
    <row r="556" spans="1:13" s="43" customFormat="1" ht="39.75" customHeight="1">
      <c r="A556" s="59">
        <f t="shared" si="78"/>
        <v>546</v>
      </c>
      <c r="B556" s="60" t="s">
        <v>948</v>
      </c>
      <c r="C556" s="64" t="s">
        <v>1508</v>
      </c>
      <c r="D556" s="61" t="s">
        <v>953</v>
      </c>
      <c r="E556" s="46">
        <v>73.59</v>
      </c>
      <c r="F556" s="47">
        <f t="shared" si="76"/>
        <v>30.999999999999996</v>
      </c>
      <c r="G556" s="46">
        <v>2281.29</v>
      </c>
      <c r="H556" s="46"/>
      <c r="I556" s="46">
        <v>250</v>
      </c>
      <c r="J556" s="46">
        <v>1150</v>
      </c>
      <c r="K556" s="62">
        <f t="shared" si="77"/>
        <v>3681.29</v>
      </c>
      <c r="L556" s="63"/>
      <c r="M556" s="151"/>
    </row>
    <row r="557" spans="1:13" s="43" customFormat="1" ht="39.75" customHeight="1">
      <c r="A557" s="59">
        <f t="shared" si="78"/>
        <v>547</v>
      </c>
      <c r="B557" s="60" t="s">
        <v>948</v>
      </c>
      <c r="C557" s="64" t="s">
        <v>1509</v>
      </c>
      <c r="D557" s="61" t="s">
        <v>953</v>
      </c>
      <c r="E557" s="46">
        <v>73.59</v>
      </c>
      <c r="F557" s="47">
        <f t="shared" si="76"/>
        <v>30.999999999999996</v>
      </c>
      <c r="G557" s="46">
        <v>2281.29</v>
      </c>
      <c r="H557" s="46"/>
      <c r="I557" s="46">
        <v>250</v>
      </c>
      <c r="J557" s="46">
        <v>1150</v>
      </c>
      <c r="K557" s="62">
        <f t="shared" si="77"/>
        <v>3681.29</v>
      </c>
      <c r="L557" s="63"/>
      <c r="M557" s="151"/>
    </row>
    <row r="558" spans="1:13" s="43" customFormat="1" ht="39.75" customHeight="1">
      <c r="A558" s="59">
        <f t="shared" si="78"/>
        <v>548</v>
      </c>
      <c r="B558" s="60" t="s">
        <v>948</v>
      </c>
      <c r="C558" s="64" t="s">
        <v>1510</v>
      </c>
      <c r="D558" s="61" t="s">
        <v>953</v>
      </c>
      <c r="E558" s="46">
        <v>73.59</v>
      </c>
      <c r="F558" s="47">
        <f t="shared" si="76"/>
        <v>30.999999999999996</v>
      </c>
      <c r="G558" s="46">
        <v>2281.29</v>
      </c>
      <c r="H558" s="46"/>
      <c r="I558" s="46">
        <v>250</v>
      </c>
      <c r="J558" s="46">
        <v>1150</v>
      </c>
      <c r="K558" s="62">
        <f t="shared" si="77"/>
        <v>3681.29</v>
      </c>
      <c r="L558" s="63"/>
      <c r="M558" s="151"/>
    </row>
    <row r="559" spans="1:13" s="43" customFormat="1" ht="39.75" customHeight="1">
      <c r="A559" s="59">
        <f t="shared" si="78"/>
        <v>549</v>
      </c>
      <c r="B559" s="60" t="s">
        <v>948</v>
      </c>
      <c r="C559" s="64" t="s">
        <v>1511</v>
      </c>
      <c r="D559" s="61" t="s">
        <v>953</v>
      </c>
      <c r="E559" s="46">
        <v>73.59</v>
      </c>
      <c r="F559" s="47">
        <f t="shared" si="76"/>
        <v>30.999999999999996</v>
      </c>
      <c r="G559" s="46">
        <v>2281.29</v>
      </c>
      <c r="H559" s="46"/>
      <c r="I559" s="46">
        <v>250</v>
      </c>
      <c r="J559" s="46">
        <v>1150</v>
      </c>
      <c r="K559" s="62">
        <f t="shared" si="77"/>
        <v>3681.29</v>
      </c>
      <c r="L559" s="63"/>
      <c r="M559" s="151"/>
    </row>
    <row r="560" spans="1:13" s="43" customFormat="1" ht="39.75" customHeight="1">
      <c r="A560" s="59">
        <f t="shared" si="78"/>
        <v>550</v>
      </c>
      <c r="B560" s="60" t="s">
        <v>948</v>
      </c>
      <c r="C560" s="64" t="s">
        <v>1512</v>
      </c>
      <c r="D560" s="61" t="s">
        <v>953</v>
      </c>
      <c r="E560" s="46">
        <v>75.64</v>
      </c>
      <c r="F560" s="47">
        <f t="shared" si="76"/>
        <v>31</v>
      </c>
      <c r="G560" s="46">
        <v>2344.84</v>
      </c>
      <c r="H560" s="46">
        <v>50</v>
      </c>
      <c r="I560" s="46">
        <v>250</v>
      </c>
      <c r="J560" s="46">
        <v>1150</v>
      </c>
      <c r="K560" s="62">
        <f t="shared" si="77"/>
        <v>3794.84</v>
      </c>
      <c r="L560" s="63"/>
      <c r="M560" s="151"/>
    </row>
    <row r="561" spans="1:13" s="43" customFormat="1" ht="39.75" customHeight="1">
      <c r="A561" s="59">
        <f t="shared" si="78"/>
        <v>551</v>
      </c>
      <c r="B561" s="60" t="s">
        <v>948</v>
      </c>
      <c r="C561" s="64" t="s">
        <v>1513</v>
      </c>
      <c r="D561" s="61" t="s">
        <v>953</v>
      </c>
      <c r="E561" s="46">
        <v>73.59</v>
      </c>
      <c r="F561" s="47">
        <f t="shared" si="76"/>
        <v>30.999999999999996</v>
      </c>
      <c r="G561" s="46">
        <v>2281.29</v>
      </c>
      <c r="H561" s="46">
        <v>50</v>
      </c>
      <c r="I561" s="46">
        <v>250</v>
      </c>
      <c r="J561" s="46">
        <v>1150</v>
      </c>
      <c r="K561" s="62">
        <f t="shared" si="77"/>
        <v>3731.29</v>
      </c>
      <c r="L561" s="63"/>
      <c r="M561" s="151"/>
    </row>
    <row r="562" spans="1:13" s="43" customFormat="1" ht="39.75" customHeight="1">
      <c r="A562" s="59">
        <f t="shared" si="78"/>
        <v>552</v>
      </c>
      <c r="B562" s="60" t="s">
        <v>948</v>
      </c>
      <c r="C562" s="64" t="s">
        <v>1514</v>
      </c>
      <c r="D562" s="61" t="s">
        <v>953</v>
      </c>
      <c r="E562" s="46">
        <v>73.59</v>
      </c>
      <c r="F562" s="47">
        <f t="shared" si="76"/>
        <v>30.999999999999996</v>
      </c>
      <c r="G562" s="46">
        <v>2281.29</v>
      </c>
      <c r="H562" s="46"/>
      <c r="I562" s="46">
        <v>250</v>
      </c>
      <c r="J562" s="46">
        <v>1150</v>
      </c>
      <c r="K562" s="62">
        <f t="shared" si="77"/>
        <v>3681.29</v>
      </c>
      <c r="L562" s="63"/>
      <c r="M562" s="151"/>
    </row>
    <row r="563" spans="1:13" s="43" customFormat="1" ht="39.75" customHeight="1">
      <c r="A563" s="59">
        <f t="shared" si="78"/>
        <v>553</v>
      </c>
      <c r="B563" s="60" t="s">
        <v>948</v>
      </c>
      <c r="C563" s="64" t="s">
        <v>1515</v>
      </c>
      <c r="D563" s="61" t="s">
        <v>953</v>
      </c>
      <c r="E563" s="46">
        <v>73.59</v>
      </c>
      <c r="F563" s="47">
        <f t="shared" si="76"/>
        <v>30.999999999999996</v>
      </c>
      <c r="G563" s="46">
        <v>2281.29</v>
      </c>
      <c r="H563" s="46"/>
      <c r="I563" s="46">
        <v>250</v>
      </c>
      <c r="J563" s="46">
        <v>1150</v>
      </c>
      <c r="K563" s="62">
        <f t="shared" si="77"/>
        <v>3681.29</v>
      </c>
      <c r="L563" s="63"/>
      <c r="M563" s="151"/>
    </row>
    <row r="564" spans="1:13" s="43" customFormat="1" ht="39.75" customHeight="1">
      <c r="A564" s="59">
        <f t="shared" si="78"/>
        <v>554</v>
      </c>
      <c r="B564" s="60" t="s">
        <v>948</v>
      </c>
      <c r="C564" s="64" t="s">
        <v>1516</v>
      </c>
      <c r="D564" s="61" t="s">
        <v>953</v>
      </c>
      <c r="E564" s="46">
        <v>73.59</v>
      </c>
      <c r="F564" s="47">
        <f t="shared" si="76"/>
        <v>30.999999999999996</v>
      </c>
      <c r="G564" s="46">
        <v>2281.29</v>
      </c>
      <c r="H564" s="46"/>
      <c r="I564" s="46">
        <v>250</v>
      </c>
      <c r="J564" s="46">
        <v>1150</v>
      </c>
      <c r="K564" s="62">
        <f t="shared" si="77"/>
        <v>3681.29</v>
      </c>
      <c r="L564" s="63"/>
      <c r="M564" s="151"/>
    </row>
    <row r="565" spans="1:13" s="43" customFormat="1" ht="39.75" customHeight="1">
      <c r="A565" s="59">
        <f t="shared" si="78"/>
        <v>555</v>
      </c>
      <c r="B565" s="60" t="s">
        <v>948</v>
      </c>
      <c r="C565" s="64" t="s">
        <v>1517</v>
      </c>
      <c r="D565" s="61" t="s">
        <v>953</v>
      </c>
      <c r="E565" s="46">
        <v>73.59</v>
      </c>
      <c r="F565" s="47">
        <f t="shared" si="76"/>
        <v>30.999999999999996</v>
      </c>
      <c r="G565" s="46">
        <v>2281.29</v>
      </c>
      <c r="H565" s="46"/>
      <c r="I565" s="46">
        <v>250</v>
      </c>
      <c r="J565" s="46">
        <v>1150</v>
      </c>
      <c r="K565" s="62">
        <f t="shared" si="77"/>
        <v>3681.29</v>
      </c>
      <c r="L565" s="63"/>
      <c r="M565" s="151"/>
    </row>
    <row r="566" spans="1:13" s="43" customFormat="1" ht="39.75" customHeight="1">
      <c r="A566" s="59">
        <f t="shared" si="78"/>
        <v>556</v>
      </c>
      <c r="B566" s="60" t="s">
        <v>948</v>
      </c>
      <c r="C566" s="64" t="s">
        <v>1518</v>
      </c>
      <c r="D566" s="61" t="s">
        <v>953</v>
      </c>
      <c r="E566" s="46">
        <v>73.59</v>
      </c>
      <c r="F566" s="47">
        <f t="shared" si="76"/>
        <v>30.999999999999996</v>
      </c>
      <c r="G566" s="46">
        <v>2281.29</v>
      </c>
      <c r="H566" s="46"/>
      <c r="I566" s="46">
        <v>250</v>
      </c>
      <c r="J566" s="46">
        <v>1150</v>
      </c>
      <c r="K566" s="62">
        <f t="shared" si="77"/>
        <v>3681.29</v>
      </c>
      <c r="L566" s="63"/>
      <c r="M566" s="151"/>
    </row>
    <row r="567" spans="1:13" s="43" customFormat="1" ht="39.75" customHeight="1">
      <c r="A567" s="59">
        <f t="shared" si="78"/>
        <v>557</v>
      </c>
      <c r="B567" s="60" t="s">
        <v>948</v>
      </c>
      <c r="C567" s="64" t="s">
        <v>1519</v>
      </c>
      <c r="D567" s="61" t="s">
        <v>953</v>
      </c>
      <c r="E567" s="46">
        <v>73.59</v>
      </c>
      <c r="F567" s="47">
        <f t="shared" si="76"/>
        <v>30.999999999999996</v>
      </c>
      <c r="G567" s="46">
        <v>2281.29</v>
      </c>
      <c r="H567" s="46"/>
      <c r="I567" s="46">
        <v>250</v>
      </c>
      <c r="J567" s="46">
        <v>1150</v>
      </c>
      <c r="K567" s="62">
        <f t="shared" si="77"/>
        <v>3681.29</v>
      </c>
      <c r="L567" s="63"/>
      <c r="M567" s="151"/>
    </row>
    <row r="568" spans="1:13" s="43" customFormat="1" ht="39.75" customHeight="1">
      <c r="A568" s="59">
        <f t="shared" si="78"/>
        <v>558</v>
      </c>
      <c r="B568" s="60" t="s">
        <v>948</v>
      </c>
      <c r="C568" s="64" t="s">
        <v>1520</v>
      </c>
      <c r="D568" s="61" t="s">
        <v>953</v>
      </c>
      <c r="E568" s="46">
        <v>73.59</v>
      </c>
      <c r="F568" s="47">
        <f t="shared" si="76"/>
        <v>30.999999999999996</v>
      </c>
      <c r="G568" s="46">
        <v>2281.29</v>
      </c>
      <c r="H568" s="46"/>
      <c r="I568" s="46">
        <v>250</v>
      </c>
      <c r="J568" s="46">
        <v>1150</v>
      </c>
      <c r="K568" s="62">
        <f t="shared" ref="K568:K576" si="79">SUM(G568:J568)</f>
        <v>3681.29</v>
      </c>
      <c r="L568" s="63"/>
      <c r="M568" s="151"/>
    </row>
    <row r="569" spans="1:13" s="43" customFormat="1" ht="39.75" customHeight="1">
      <c r="A569" s="59">
        <f t="shared" si="78"/>
        <v>559</v>
      </c>
      <c r="B569" s="60" t="s">
        <v>948</v>
      </c>
      <c r="C569" s="64" t="s">
        <v>1521</v>
      </c>
      <c r="D569" s="61" t="s">
        <v>953</v>
      </c>
      <c r="E569" s="46">
        <v>73.59</v>
      </c>
      <c r="F569" s="47">
        <f t="shared" ref="F569:F576" si="80">G569/E569</f>
        <v>30.999999999999996</v>
      </c>
      <c r="G569" s="46">
        <v>2281.29</v>
      </c>
      <c r="H569" s="46"/>
      <c r="I569" s="46">
        <v>250</v>
      </c>
      <c r="J569" s="46">
        <v>1150</v>
      </c>
      <c r="K569" s="62">
        <f t="shared" si="79"/>
        <v>3681.29</v>
      </c>
      <c r="L569" s="63"/>
      <c r="M569" s="151"/>
    </row>
    <row r="570" spans="1:13" s="43" customFormat="1" ht="39.75" customHeight="1">
      <c r="A570" s="59">
        <f t="shared" si="78"/>
        <v>560</v>
      </c>
      <c r="B570" s="60" t="s">
        <v>948</v>
      </c>
      <c r="C570" s="64" t="s">
        <v>1522</v>
      </c>
      <c r="D570" s="61" t="s">
        <v>953</v>
      </c>
      <c r="E570" s="46">
        <v>73.59</v>
      </c>
      <c r="F570" s="47">
        <f t="shared" si="80"/>
        <v>30.999999999999996</v>
      </c>
      <c r="G570" s="46">
        <v>2281.29</v>
      </c>
      <c r="H570" s="46"/>
      <c r="I570" s="46">
        <v>250</v>
      </c>
      <c r="J570" s="46">
        <v>1150</v>
      </c>
      <c r="K570" s="62">
        <f t="shared" si="79"/>
        <v>3681.29</v>
      </c>
      <c r="L570" s="63"/>
      <c r="M570" s="151"/>
    </row>
    <row r="571" spans="1:13" s="43" customFormat="1" ht="39.75" customHeight="1">
      <c r="A571" s="59">
        <f t="shared" si="78"/>
        <v>561</v>
      </c>
      <c r="B571" s="60" t="s">
        <v>948</v>
      </c>
      <c r="C571" s="64" t="s">
        <v>1523</v>
      </c>
      <c r="D571" s="61" t="s">
        <v>953</v>
      </c>
      <c r="E571" s="46">
        <v>73.59</v>
      </c>
      <c r="F571" s="47">
        <f t="shared" si="80"/>
        <v>30.999999999999996</v>
      </c>
      <c r="G571" s="46">
        <v>2281.29</v>
      </c>
      <c r="H571" s="46"/>
      <c r="I571" s="46">
        <v>250</v>
      </c>
      <c r="J571" s="46">
        <v>1150</v>
      </c>
      <c r="K571" s="62">
        <f t="shared" si="79"/>
        <v>3681.29</v>
      </c>
      <c r="L571" s="63"/>
      <c r="M571" s="151"/>
    </row>
    <row r="572" spans="1:13" s="43" customFormat="1" ht="39.75" customHeight="1">
      <c r="A572" s="59">
        <f t="shared" si="78"/>
        <v>562</v>
      </c>
      <c r="B572" s="60" t="s">
        <v>948</v>
      </c>
      <c r="C572" s="64" t="s">
        <v>1524</v>
      </c>
      <c r="D572" s="61" t="s">
        <v>953</v>
      </c>
      <c r="E572" s="46">
        <v>73.59</v>
      </c>
      <c r="F572" s="47">
        <f t="shared" si="80"/>
        <v>30.999999999999996</v>
      </c>
      <c r="G572" s="46">
        <v>2281.29</v>
      </c>
      <c r="H572" s="46"/>
      <c r="I572" s="46">
        <v>250</v>
      </c>
      <c r="J572" s="46">
        <v>1150</v>
      </c>
      <c r="K572" s="62">
        <f t="shared" si="79"/>
        <v>3681.29</v>
      </c>
      <c r="L572" s="63"/>
      <c r="M572" s="151"/>
    </row>
    <row r="573" spans="1:13" s="43" customFormat="1" ht="39.75" customHeight="1">
      <c r="A573" s="59">
        <f t="shared" si="78"/>
        <v>563</v>
      </c>
      <c r="B573" s="60" t="s">
        <v>948</v>
      </c>
      <c r="C573" s="64" t="s">
        <v>1525</v>
      </c>
      <c r="D573" s="61" t="s">
        <v>953</v>
      </c>
      <c r="E573" s="46">
        <v>73.59</v>
      </c>
      <c r="F573" s="47">
        <f t="shared" si="80"/>
        <v>30.999999999999996</v>
      </c>
      <c r="G573" s="46">
        <v>2281.29</v>
      </c>
      <c r="H573" s="46"/>
      <c r="I573" s="46">
        <v>250</v>
      </c>
      <c r="J573" s="46">
        <v>1380</v>
      </c>
      <c r="K573" s="62">
        <f t="shared" si="79"/>
        <v>3911.29</v>
      </c>
      <c r="L573" s="63"/>
      <c r="M573" s="151"/>
    </row>
    <row r="574" spans="1:13" s="43" customFormat="1" ht="39.75" customHeight="1">
      <c r="A574" s="59">
        <f t="shared" si="78"/>
        <v>564</v>
      </c>
      <c r="B574" s="60" t="s">
        <v>948</v>
      </c>
      <c r="C574" s="64" t="s">
        <v>1526</v>
      </c>
      <c r="D574" s="61" t="s">
        <v>953</v>
      </c>
      <c r="E574" s="46">
        <v>73.59</v>
      </c>
      <c r="F574" s="47">
        <f t="shared" si="80"/>
        <v>30.999999999999996</v>
      </c>
      <c r="G574" s="46">
        <v>2281.29</v>
      </c>
      <c r="H574" s="46"/>
      <c r="I574" s="46">
        <v>250</v>
      </c>
      <c r="J574" s="46">
        <v>1380</v>
      </c>
      <c r="K574" s="62">
        <f t="shared" si="79"/>
        <v>3911.29</v>
      </c>
      <c r="L574" s="63"/>
      <c r="M574" s="151"/>
    </row>
    <row r="575" spans="1:13" s="43" customFormat="1" ht="39.75" customHeight="1">
      <c r="A575" s="59">
        <f t="shared" si="78"/>
        <v>565</v>
      </c>
      <c r="B575" s="60" t="s">
        <v>948</v>
      </c>
      <c r="C575" s="64" t="s">
        <v>1527</v>
      </c>
      <c r="D575" s="61" t="s">
        <v>953</v>
      </c>
      <c r="E575" s="46">
        <v>73.59</v>
      </c>
      <c r="F575" s="47">
        <f t="shared" si="80"/>
        <v>30.999999999999996</v>
      </c>
      <c r="G575" s="46">
        <v>2281.29</v>
      </c>
      <c r="H575" s="46"/>
      <c r="I575" s="46">
        <v>250</v>
      </c>
      <c r="J575" s="46">
        <v>1150</v>
      </c>
      <c r="K575" s="62">
        <f t="shared" si="79"/>
        <v>3681.29</v>
      </c>
      <c r="L575" s="63"/>
      <c r="M575" s="151"/>
    </row>
    <row r="576" spans="1:13" s="43" customFormat="1" ht="39.75" customHeight="1">
      <c r="A576" s="59">
        <f t="shared" si="78"/>
        <v>566</v>
      </c>
      <c r="B576" s="60" t="s">
        <v>948</v>
      </c>
      <c r="C576" s="64" t="s">
        <v>1528</v>
      </c>
      <c r="D576" s="61" t="s">
        <v>953</v>
      </c>
      <c r="E576" s="46">
        <v>73.59</v>
      </c>
      <c r="F576" s="47">
        <f t="shared" si="80"/>
        <v>30.999999999999996</v>
      </c>
      <c r="G576" s="46">
        <v>2281.29</v>
      </c>
      <c r="H576" s="46"/>
      <c r="I576" s="46">
        <v>250</v>
      </c>
      <c r="J576" s="46">
        <v>1150</v>
      </c>
      <c r="K576" s="62">
        <f t="shared" si="79"/>
        <v>3681.29</v>
      </c>
      <c r="L576" s="63"/>
      <c r="M576" s="151"/>
    </row>
    <row r="577" spans="1:13" s="43" customFormat="1" ht="39.75" customHeight="1">
      <c r="A577" s="59">
        <f t="shared" si="78"/>
        <v>567</v>
      </c>
      <c r="B577" s="60" t="s">
        <v>948</v>
      </c>
      <c r="C577" s="64" t="s">
        <v>1529</v>
      </c>
      <c r="D577" s="61" t="s">
        <v>950</v>
      </c>
      <c r="E577" s="46">
        <v>71.400000000000006</v>
      </c>
      <c r="F577" s="47">
        <f>G577/E577</f>
        <v>31</v>
      </c>
      <c r="G577" s="46">
        <v>2213.4</v>
      </c>
      <c r="H577" s="46"/>
      <c r="I577" s="46">
        <v>250</v>
      </c>
      <c r="J577" s="46">
        <v>1380</v>
      </c>
      <c r="K577" s="62">
        <f>SUM(G577:J577)</f>
        <v>3843.4</v>
      </c>
      <c r="L577" s="63"/>
      <c r="M577" s="151"/>
    </row>
    <row r="578" spans="1:13" s="43" customFormat="1" ht="39.75" customHeight="1">
      <c r="A578" s="59">
        <f t="shared" si="78"/>
        <v>568</v>
      </c>
      <c r="B578" s="60" t="s">
        <v>948</v>
      </c>
      <c r="C578" s="64" t="s">
        <v>1530</v>
      </c>
      <c r="D578" s="61" t="s">
        <v>950</v>
      </c>
      <c r="E578" s="46">
        <v>71.400000000000006</v>
      </c>
      <c r="F578" s="47">
        <f t="shared" ref="F578:F641" si="81">G578/E578</f>
        <v>31</v>
      </c>
      <c r="G578" s="46">
        <v>2213.4</v>
      </c>
      <c r="H578" s="46"/>
      <c r="I578" s="46">
        <v>250</v>
      </c>
      <c r="J578" s="46">
        <v>1380</v>
      </c>
      <c r="K578" s="62">
        <f t="shared" ref="K578:K641" si="82">SUM(G578:J578)</f>
        <v>3843.4</v>
      </c>
      <c r="L578" s="63"/>
      <c r="M578" s="151"/>
    </row>
    <row r="579" spans="1:13" s="43" customFormat="1" ht="39.75" customHeight="1">
      <c r="A579" s="59">
        <f t="shared" si="78"/>
        <v>569</v>
      </c>
      <c r="B579" s="60" t="s">
        <v>948</v>
      </c>
      <c r="C579" s="64" t="s">
        <v>1531</v>
      </c>
      <c r="D579" s="61" t="s">
        <v>950</v>
      </c>
      <c r="E579" s="46">
        <v>71.400000000000006</v>
      </c>
      <c r="F579" s="47">
        <f t="shared" si="81"/>
        <v>31</v>
      </c>
      <c r="G579" s="46">
        <v>2213.4</v>
      </c>
      <c r="H579" s="46"/>
      <c r="I579" s="46">
        <v>250</v>
      </c>
      <c r="J579" s="46">
        <v>1380</v>
      </c>
      <c r="K579" s="62">
        <f t="shared" si="82"/>
        <v>3843.4</v>
      </c>
      <c r="L579" s="63"/>
      <c r="M579" s="151"/>
    </row>
    <row r="580" spans="1:13" s="43" customFormat="1" ht="39.75" customHeight="1">
      <c r="A580" s="59">
        <f t="shared" si="78"/>
        <v>570</v>
      </c>
      <c r="B580" s="60" t="s">
        <v>948</v>
      </c>
      <c r="C580" s="64" t="s">
        <v>1532</v>
      </c>
      <c r="D580" s="61" t="s">
        <v>950</v>
      </c>
      <c r="E580" s="46">
        <v>71.400000000000006</v>
      </c>
      <c r="F580" s="47">
        <f t="shared" si="81"/>
        <v>31</v>
      </c>
      <c r="G580" s="46">
        <v>2213.4</v>
      </c>
      <c r="H580" s="46"/>
      <c r="I580" s="46">
        <v>250</v>
      </c>
      <c r="J580" s="46">
        <v>1380</v>
      </c>
      <c r="K580" s="62">
        <f t="shared" si="82"/>
        <v>3843.4</v>
      </c>
      <c r="L580" s="63"/>
      <c r="M580" s="151"/>
    </row>
    <row r="581" spans="1:13" s="43" customFormat="1" ht="39.75" customHeight="1">
      <c r="A581" s="59">
        <f t="shared" si="78"/>
        <v>571</v>
      </c>
      <c r="B581" s="60" t="s">
        <v>948</v>
      </c>
      <c r="C581" s="64" t="s">
        <v>1533</v>
      </c>
      <c r="D581" s="61" t="s">
        <v>950</v>
      </c>
      <c r="E581" s="46">
        <v>71.400000000000006</v>
      </c>
      <c r="F581" s="47">
        <f t="shared" si="81"/>
        <v>31</v>
      </c>
      <c r="G581" s="46">
        <v>2213.4</v>
      </c>
      <c r="H581" s="46"/>
      <c r="I581" s="46">
        <v>250</v>
      </c>
      <c r="J581" s="46">
        <v>1380</v>
      </c>
      <c r="K581" s="62">
        <f t="shared" si="82"/>
        <v>3843.4</v>
      </c>
      <c r="L581" s="63"/>
      <c r="M581" s="151"/>
    </row>
    <row r="582" spans="1:13" s="43" customFormat="1" ht="39.75" customHeight="1">
      <c r="A582" s="59">
        <f t="shared" si="78"/>
        <v>572</v>
      </c>
      <c r="B582" s="60" t="s">
        <v>948</v>
      </c>
      <c r="C582" s="64" t="s">
        <v>1534</v>
      </c>
      <c r="D582" s="61" t="s">
        <v>950</v>
      </c>
      <c r="E582" s="46">
        <v>71.400000000000006</v>
      </c>
      <c r="F582" s="47">
        <f t="shared" si="81"/>
        <v>31</v>
      </c>
      <c r="G582" s="46">
        <v>2213.4</v>
      </c>
      <c r="H582" s="46"/>
      <c r="I582" s="46">
        <v>250</v>
      </c>
      <c r="J582" s="46">
        <v>1380</v>
      </c>
      <c r="K582" s="62">
        <f t="shared" si="82"/>
        <v>3843.4</v>
      </c>
      <c r="L582" s="63"/>
      <c r="M582" s="151">
        <v>2005.5</v>
      </c>
    </row>
    <row r="583" spans="1:13" s="43" customFormat="1" ht="39.75" customHeight="1">
      <c r="A583" s="59">
        <f t="shared" si="78"/>
        <v>573</v>
      </c>
      <c r="B583" s="60" t="s">
        <v>948</v>
      </c>
      <c r="C583" s="64" t="s">
        <v>1535</v>
      </c>
      <c r="D583" s="61" t="s">
        <v>950</v>
      </c>
      <c r="E583" s="46">
        <v>71.400000000000006</v>
      </c>
      <c r="F583" s="47">
        <f t="shared" si="81"/>
        <v>31</v>
      </c>
      <c r="G583" s="46">
        <v>2213.4</v>
      </c>
      <c r="H583" s="46"/>
      <c r="I583" s="46">
        <v>250</v>
      </c>
      <c r="J583" s="46">
        <v>1380</v>
      </c>
      <c r="K583" s="62">
        <f t="shared" si="82"/>
        <v>3843.4</v>
      </c>
      <c r="L583" s="63"/>
      <c r="M583" s="151">
        <v>1890</v>
      </c>
    </row>
    <row r="584" spans="1:13" s="43" customFormat="1" ht="39.75" customHeight="1">
      <c r="A584" s="59">
        <f t="shared" si="78"/>
        <v>574</v>
      </c>
      <c r="B584" s="60" t="s">
        <v>948</v>
      </c>
      <c r="C584" s="64" t="s">
        <v>1536</v>
      </c>
      <c r="D584" s="61" t="s">
        <v>950</v>
      </c>
      <c r="E584" s="46">
        <v>71.400000000000006</v>
      </c>
      <c r="F584" s="47">
        <f t="shared" si="81"/>
        <v>31</v>
      </c>
      <c r="G584" s="46">
        <v>2213.4</v>
      </c>
      <c r="H584" s="46"/>
      <c r="I584" s="46">
        <v>250</v>
      </c>
      <c r="J584" s="46">
        <v>1380</v>
      </c>
      <c r="K584" s="62">
        <f t="shared" si="82"/>
        <v>3843.4</v>
      </c>
      <c r="L584" s="63"/>
      <c r="M584" s="151"/>
    </row>
    <row r="585" spans="1:13" s="43" customFormat="1" ht="39.75" customHeight="1">
      <c r="A585" s="59">
        <f t="shared" si="78"/>
        <v>575</v>
      </c>
      <c r="B585" s="60" t="s">
        <v>948</v>
      </c>
      <c r="C585" s="64" t="s">
        <v>1537</v>
      </c>
      <c r="D585" s="61" t="s">
        <v>950</v>
      </c>
      <c r="E585" s="46">
        <v>71.400000000000006</v>
      </c>
      <c r="F585" s="47">
        <f t="shared" si="81"/>
        <v>31</v>
      </c>
      <c r="G585" s="46">
        <v>2213.4</v>
      </c>
      <c r="H585" s="46"/>
      <c r="I585" s="46">
        <v>250</v>
      </c>
      <c r="J585" s="46">
        <v>1380</v>
      </c>
      <c r="K585" s="62">
        <f t="shared" si="82"/>
        <v>3843.4</v>
      </c>
      <c r="L585" s="63"/>
      <c r="M585" s="151"/>
    </row>
    <row r="586" spans="1:13" s="43" customFormat="1" ht="39.75" customHeight="1">
      <c r="A586" s="59">
        <f t="shared" si="78"/>
        <v>576</v>
      </c>
      <c r="B586" s="60" t="s">
        <v>948</v>
      </c>
      <c r="C586" s="64" t="s">
        <v>1538</v>
      </c>
      <c r="D586" s="61" t="s">
        <v>953</v>
      </c>
      <c r="E586" s="46">
        <v>73.59</v>
      </c>
      <c r="F586" s="47">
        <f t="shared" si="81"/>
        <v>30.999999999999996</v>
      </c>
      <c r="G586" s="46">
        <v>2281.29</v>
      </c>
      <c r="H586" s="46"/>
      <c r="I586" s="46">
        <v>250</v>
      </c>
      <c r="J586" s="46">
        <v>1150</v>
      </c>
      <c r="K586" s="62">
        <f t="shared" si="82"/>
        <v>3681.29</v>
      </c>
      <c r="L586" s="63"/>
      <c r="M586" s="151"/>
    </row>
    <row r="587" spans="1:13" s="43" customFormat="1" ht="39.75" customHeight="1">
      <c r="A587" s="59">
        <f t="shared" si="78"/>
        <v>577</v>
      </c>
      <c r="B587" s="60" t="s">
        <v>948</v>
      </c>
      <c r="C587" s="64" t="s">
        <v>1539</v>
      </c>
      <c r="D587" s="61" t="s">
        <v>953</v>
      </c>
      <c r="E587" s="46">
        <v>73.59</v>
      </c>
      <c r="F587" s="47">
        <f t="shared" si="81"/>
        <v>30.999999999999996</v>
      </c>
      <c r="G587" s="46">
        <v>2281.29</v>
      </c>
      <c r="H587" s="46"/>
      <c r="I587" s="46">
        <v>250</v>
      </c>
      <c r="J587" s="46">
        <v>1150</v>
      </c>
      <c r="K587" s="62">
        <f t="shared" si="82"/>
        <v>3681.29</v>
      </c>
      <c r="L587" s="63"/>
      <c r="M587" s="151"/>
    </row>
    <row r="588" spans="1:13" s="43" customFormat="1" ht="39.75" customHeight="1">
      <c r="A588" s="59">
        <f t="shared" si="78"/>
        <v>578</v>
      </c>
      <c r="B588" s="60" t="s">
        <v>948</v>
      </c>
      <c r="C588" s="64" t="s">
        <v>1540</v>
      </c>
      <c r="D588" s="61" t="s">
        <v>953</v>
      </c>
      <c r="E588" s="46">
        <v>73.59</v>
      </c>
      <c r="F588" s="47">
        <f t="shared" si="81"/>
        <v>30.999999999999996</v>
      </c>
      <c r="G588" s="46">
        <v>2281.29</v>
      </c>
      <c r="H588" s="46"/>
      <c r="I588" s="46">
        <v>250</v>
      </c>
      <c r="J588" s="46">
        <v>1150</v>
      </c>
      <c r="K588" s="62">
        <f t="shared" si="82"/>
        <v>3681.29</v>
      </c>
      <c r="L588" s="63"/>
      <c r="M588" s="151"/>
    </row>
    <row r="589" spans="1:13" s="43" customFormat="1" ht="39.75" customHeight="1">
      <c r="A589" s="59">
        <f t="shared" ref="A589:A652" si="83">A588+1</f>
        <v>579</v>
      </c>
      <c r="B589" s="60" t="s">
        <v>948</v>
      </c>
      <c r="C589" s="64" t="s">
        <v>1541</v>
      </c>
      <c r="D589" s="61" t="s">
        <v>953</v>
      </c>
      <c r="E589" s="46">
        <v>73.59</v>
      </c>
      <c r="F589" s="47">
        <f t="shared" si="81"/>
        <v>30.999999999999996</v>
      </c>
      <c r="G589" s="46">
        <v>2281.29</v>
      </c>
      <c r="H589" s="46"/>
      <c r="I589" s="46">
        <v>250</v>
      </c>
      <c r="J589" s="46">
        <v>1150</v>
      </c>
      <c r="K589" s="62">
        <f t="shared" si="82"/>
        <v>3681.29</v>
      </c>
      <c r="L589" s="63"/>
      <c r="M589" s="151"/>
    </row>
    <row r="590" spans="1:13" s="43" customFormat="1" ht="39.75" customHeight="1">
      <c r="A590" s="59">
        <f t="shared" si="83"/>
        <v>580</v>
      </c>
      <c r="B590" s="60" t="s">
        <v>948</v>
      </c>
      <c r="C590" s="64" t="s">
        <v>1542</v>
      </c>
      <c r="D590" s="61" t="s">
        <v>953</v>
      </c>
      <c r="E590" s="46">
        <v>73.59</v>
      </c>
      <c r="F590" s="47">
        <f t="shared" si="81"/>
        <v>30.999999999999996</v>
      </c>
      <c r="G590" s="46">
        <v>2281.29</v>
      </c>
      <c r="H590" s="46"/>
      <c r="I590" s="46">
        <v>250</v>
      </c>
      <c r="J590" s="46">
        <v>1150</v>
      </c>
      <c r="K590" s="62">
        <f t="shared" si="82"/>
        <v>3681.29</v>
      </c>
      <c r="L590" s="63"/>
      <c r="M590" s="151"/>
    </row>
    <row r="591" spans="1:13" s="43" customFormat="1" ht="39.75" customHeight="1">
      <c r="A591" s="59">
        <f t="shared" si="83"/>
        <v>581</v>
      </c>
      <c r="B591" s="60" t="s">
        <v>948</v>
      </c>
      <c r="C591" s="64" t="s">
        <v>1543</v>
      </c>
      <c r="D591" s="61" t="s">
        <v>953</v>
      </c>
      <c r="E591" s="46">
        <v>73.59</v>
      </c>
      <c r="F591" s="47">
        <f t="shared" si="81"/>
        <v>30.999999999999996</v>
      </c>
      <c r="G591" s="46">
        <v>2281.29</v>
      </c>
      <c r="H591" s="46"/>
      <c r="I591" s="46">
        <v>250</v>
      </c>
      <c r="J591" s="46">
        <v>1150</v>
      </c>
      <c r="K591" s="62">
        <f t="shared" si="82"/>
        <v>3681.29</v>
      </c>
      <c r="L591" s="63"/>
      <c r="M591" s="151"/>
    </row>
    <row r="592" spans="1:13" s="43" customFormat="1" ht="39.75" customHeight="1">
      <c r="A592" s="59">
        <f t="shared" si="83"/>
        <v>582</v>
      </c>
      <c r="B592" s="60" t="s">
        <v>948</v>
      </c>
      <c r="C592" s="64" t="s">
        <v>1544</v>
      </c>
      <c r="D592" s="61" t="s">
        <v>953</v>
      </c>
      <c r="E592" s="46">
        <v>73.59</v>
      </c>
      <c r="F592" s="47">
        <f t="shared" si="81"/>
        <v>30.999999999999996</v>
      </c>
      <c r="G592" s="46">
        <v>2281.29</v>
      </c>
      <c r="H592" s="46"/>
      <c r="I592" s="46">
        <v>250</v>
      </c>
      <c r="J592" s="46">
        <v>1150</v>
      </c>
      <c r="K592" s="62">
        <f t="shared" si="82"/>
        <v>3681.29</v>
      </c>
      <c r="L592" s="63"/>
      <c r="M592" s="151"/>
    </row>
    <row r="593" spans="1:13" s="43" customFormat="1" ht="39.75" customHeight="1">
      <c r="A593" s="59">
        <f t="shared" si="83"/>
        <v>583</v>
      </c>
      <c r="B593" s="60" t="s">
        <v>948</v>
      </c>
      <c r="C593" s="64" t="s">
        <v>1545</v>
      </c>
      <c r="D593" s="61" t="s">
        <v>953</v>
      </c>
      <c r="E593" s="46">
        <v>73.59</v>
      </c>
      <c r="F593" s="47">
        <f t="shared" si="81"/>
        <v>30.999999999999996</v>
      </c>
      <c r="G593" s="46">
        <v>2281.29</v>
      </c>
      <c r="H593" s="46"/>
      <c r="I593" s="46">
        <v>250</v>
      </c>
      <c r="J593" s="46">
        <v>1150</v>
      </c>
      <c r="K593" s="62">
        <f t="shared" si="82"/>
        <v>3681.29</v>
      </c>
      <c r="L593" s="63"/>
      <c r="M593" s="151"/>
    </row>
    <row r="594" spans="1:13" s="43" customFormat="1" ht="39.75" customHeight="1">
      <c r="A594" s="59">
        <f t="shared" si="83"/>
        <v>584</v>
      </c>
      <c r="B594" s="60" t="s">
        <v>948</v>
      </c>
      <c r="C594" s="64" t="s">
        <v>1546</v>
      </c>
      <c r="D594" s="61" t="s">
        <v>953</v>
      </c>
      <c r="E594" s="46">
        <v>73.59</v>
      </c>
      <c r="F594" s="47">
        <f t="shared" si="81"/>
        <v>30.999999999999996</v>
      </c>
      <c r="G594" s="46">
        <v>2281.29</v>
      </c>
      <c r="H594" s="46"/>
      <c r="I594" s="46">
        <v>250</v>
      </c>
      <c r="J594" s="46">
        <v>1150</v>
      </c>
      <c r="K594" s="62">
        <f t="shared" si="82"/>
        <v>3681.29</v>
      </c>
      <c r="L594" s="63"/>
      <c r="M594" s="151"/>
    </row>
    <row r="595" spans="1:13" s="43" customFormat="1" ht="39.75" customHeight="1">
      <c r="A595" s="59">
        <f t="shared" si="83"/>
        <v>585</v>
      </c>
      <c r="B595" s="60" t="s">
        <v>948</v>
      </c>
      <c r="C595" s="64" t="s">
        <v>1547</v>
      </c>
      <c r="D595" s="61" t="s">
        <v>953</v>
      </c>
      <c r="E595" s="46">
        <v>73.59</v>
      </c>
      <c r="F595" s="47">
        <f t="shared" si="81"/>
        <v>30.999999999999996</v>
      </c>
      <c r="G595" s="46">
        <v>2281.29</v>
      </c>
      <c r="H595" s="46"/>
      <c r="I595" s="46">
        <v>250</v>
      </c>
      <c r="J595" s="46">
        <v>1150</v>
      </c>
      <c r="K595" s="62">
        <f t="shared" si="82"/>
        <v>3681.29</v>
      </c>
      <c r="L595" s="63"/>
      <c r="M595" s="151"/>
    </row>
    <row r="596" spans="1:13" s="43" customFormat="1" ht="39.75" customHeight="1">
      <c r="A596" s="59">
        <f t="shared" si="83"/>
        <v>586</v>
      </c>
      <c r="B596" s="60" t="s">
        <v>948</v>
      </c>
      <c r="C596" s="64" t="s">
        <v>1548</v>
      </c>
      <c r="D596" s="61" t="s">
        <v>953</v>
      </c>
      <c r="E596" s="46">
        <v>73.59</v>
      </c>
      <c r="F596" s="47">
        <f t="shared" si="81"/>
        <v>30.999999999999996</v>
      </c>
      <c r="G596" s="46">
        <v>2281.29</v>
      </c>
      <c r="H596" s="46"/>
      <c r="I596" s="46">
        <v>250</v>
      </c>
      <c r="J596" s="46">
        <v>1150</v>
      </c>
      <c r="K596" s="62">
        <f t="shared" si="82"/>
        <v>3681.29</v>
      </c>
      <c r="L596" s="63"/>
      <c r="M596" s="151"/>
    </row>
    <row r="597" spans="1:13" s="43" customFormat="1" ht="39.75" customHeight="1">
      <c r="A597" s="59">
        <f t="shared" si="83"/>
        <v>587</v>
      </c>
      <c r="B597" s="60" t="s">
        <v>948</v>
      </c>
      <c r="C597" s="64" t="s">
        <v>1549</v>
      </c>
      <c r="D597" s="61" t="s">
        <v>953</v>
      </c>
      <c r="E597" s="46">
        <v>73.59</v>
      </c>
      <c r="F597" s="47">
        <f t="shared" si="81"/>
        <v>30.999999999999996</v>
      </c>
      <c r="G597" s="46">
        <v>2281.29</v>
      </c>
      <c r="H597" s="46"/>
      <c r="I597" s="46">
        <v>250</v>
      </c>
      <c r="J597" s="46">
        <v>1150</v>
      </c>
      <c r="K597" s="62">
        <f t="shared" si="82"/>
        <v>3681.29</v>
      </c>
      <c r="L597" s="63"/>
      <c r="M597" s="151"/>
    </row>
    <row r="598" spans="1:13" s="43" customFormat="1" ht="39.75" customHeight="1">
      <c r="A598" s="59">
        <f t="shared" si="83"/>
        <v>588</v>
      </c>
      <c r="B598" s="60" t="s">
        <v>948</v>
      </c>
      <c r="C598" s="64" t="s">
        <v>1550</v>
      </c>
      <c r="D598" s="61" t="s">
        <v>953</v>
      </c>
      <c r="E598" s="46">
        <v>73.59</v>
      </c>
      <c r="F598" s="47">
        <f t="shared" si="81"/>
        <v>30.999999999999996</v>
      </c>
      <c r="G598" s="46">
        <v>2281.29</v>
      </c>
      <c r="H598" s="46"/>
      <c r="I598" s="46">
        <v>250</v>
      </c>
      <c r="J598" s="46">
        <v>1150</v>
      </c>
      <c r="K598" s="62">
        <f t="shared" si="82"/>
        <v>3681.29</v>
      </c>
      <c r="L598" s="63"/>
      <c r="M598" s="151"/>
    </row>
    <row r="599" spans="1:13" s="43" customFormat="1" ht="39.75" customHeight="1">
      <c r="A599" s="59">
        <f t="shared" si="83"/>
        <v>589</v>
      </c>
      <c r="B599" s="60" t="s">
        <v>948</v>
      </c>
      <c r="C599" s="64" t="s">
        <v>1551</v>
      </c>
      <c r="D599" s="61" t="s">
        <v>953</v>
      </c>
      <c r="E599" s="46">
        <v>73.59</v>
      </c>
      <c r="F599" s="47">
        <f t="shared" si="81"/>
        <v>30.999999999999996</v>
      </c>
      <c r="G599" s="46">
        <v>2281.29</v>
      </c>
      <c r="H599" s="46"/>
      <c r="I599" s="46">
        <v>250</v>
      </c>
      <c r="J599" s="46">
        <v>1150</v>
      </c>
      <c r="K599" s="62">
        <f t="shared" si="82"/>
        <v>3681.29</v>
      </c>
      <c r="L599" s="63"/>
      <c r="M599" s="151"/>
    </row>
    <row r="600" spans="1:13" s="43" customFormat="1" ht="39.75" customHeight="1">
      <c r="A600" s="59">
        <f t="shared" si="83"/>
        <v>590</v>
      </c>
      <c r="B600" s="60" t="s">
        <v>948</v>
      </c>
      <c r="C600" s="64" t="s">
        <v>1552</v>
      </c>
      <c r="D600" s="61" t="s">
        <v>953</v>
      </c>
      <c r="E600" s="46">
        <v>73.59</v>
      </c>
      <c r="F600" s="47">
        <f t="shared" si="81"/>
        <v>30.999999999999996</v>
      </c>
      <c r="G600" s="46">
        <v>2281.29</v>
      </c>
      <c r="H600" s="46"/>
      <c r="I600" s="46">
        <v>250</v>
      </c>
      <c r="J600" s="46">
        <v>1150</v>
      </c>
      <c r="K600" s="62">
        <f t="shared" si="82"/>
        <v>3681.29</v>
      </c>
      <c r="L600" s="63"/>
      <c r="M600" s="151"/>
    </row>
    <row r="601" spans="1:13" s="43" customFormat="1" ht="39.75" customHeight="1">
      <c r="A601" s="59">
        <f t="shared" si="83"/>
        <v>591</v>
      </c>
      <c r="B601" s="60" t="s">
        <v>948</v>
      </c>
      <c r="C601" s="64" t="s">
        <v>1553</v>
      </c>
      <c r="D601" s="61" t="s">
        <v>953</v>
      </c>
      <c r="E601" s="46">
        <v>73.59</v>
      </c>
      <c r="F601" s="47">
        <f t="shared" si="81"/>
        <v>30.999999999999996</v>
      </c>
      <c r="G601" s="46">
        <v>2281.29</v>
      </c>
      <c r="H601" s="46"/>
      <c r="I601" s="46">
        <v>250</v>
      </c>
      <c r="J601" s="46">
        <v>1150</v>
      </c>
      <c r="K601" s="62">
        <f t="shared" si="82"/>
        <v>3681.29</v>
      </c>
      <c r="L601" s="63"/>
      <c r="M601" s="151"/>
    </row>
    <row r="602" spans="1:13" s="43" customFormat="1" ht="39.75" customHeight="1">
      <c r="A602" s="59">
        <f t="shared" si="83"/>
        <v>592</v>
      </c>
      <c r="B602" s="60" t="s">
        <v>948</v>
      </c>
      <c r="C602" s="64" t="s">
        <v>1554</v>
      </c>
      <c r="D602" s="61" t="s">
        <v>953</v>
      </c>
      <c r="E602" s="46">
        <v>73.59</v>
      </c>
      <c r="F602" s="47">
        <f t="shared" si="81"/>
        <v>30.999999999999996</v>
      </c>
      <c r="G602" s="46">
        <v>2281.29</v>
      </c>
      <c r="H602" s="46"/>
      <c r="I602" s="46">
        <v>250</v>
      </c>
      <c r="J602" s="46">
        <v>1150</v>
      </c>
      <c r="K602" s="62">
        <f t="shared" si="82"/>
        <v>3681.29</v>
      </c>
      <c r="L602" s="63"/>
      <c r="M602" s="151"/>
    </row>
    <row r="603" spans="1:13" s="43" customFormat="1" ht="39.75" customHeight="1">
      <c r="A603" s="59">
        <f t="shared" si="83"/>
        <v>593</v>
      </c>
      <c r="B603" s="60" t="s">
        <v>948</v>
      </c>
      <c r="C603" s="64" t="s">
        <v>1555</v>
      </c>
      <c r="D603" s="61" t="s">
        <v>953</v>
      </c>
      <c r="E603" s="46">
        <v>73.59</v>
      </c>
      <c r="F603" s="47">
        <f t="shared" si="81"/>
        <v>30.999999999999996</v>
      </c>
      <c r="G603" s="46">
        <v>2281.29</v>
      </c>
      <c r="H603" s="46"/>
      <c r="I603" s="46">
        <v>250</v>
      </c>
      <c r="J603" s="46">
        <v>1150</v>
      </c>
      <c r="K603" s="62">
        <f t="shared" si="82"/>
        <v>3681.29</v>
      </c>
      <c r="L603" s="63"/>
      <c r="M603" s="151"/>
    </row>
    <row r="604" spans="1:13" s="43" customFormat="1" ht="39.75" customHeight="1">
      <c r="A604" s="59">
        <f t="shared" si="83"/>
        <v>594</v>
      </c>
      <c r="B604" s="60" t="s">
        <v>948</v>
      </c>
      <c r="C604" s="64" t="s">
        <v>1556</v>
      </c>
      <c r="D604" s="61" t="s">
        <v>953</v>
      </c>
      <c r="E604" s="46">
        <v>73.59</v>
      </c>
      <c r="F604" s="47">
        <f t="shared" si="81"/>
        <v>30.999999999999996</v>
      </c>
      <c r="G604" s="46">
        <v>2281.29</v>
      </c>
      <c r="H604" s="46"/>
      <c r="I604" s="46">
        <v>250</v>
      </c>
      <c r="J604" s="46">
        <v>1150</v>
      </c>
      <c r="K604" s="62">
        <f t="shared" si="82"/>
        <v>3681.29</v>
      </c>
      <c r="L604" s="63"/>
      <c r="M604" s="151"/>
    </row>
    <row r="605" spans="1:13" s="43" customFormat="1" ht="39.75" customHeight="1">
      <c r="A605" s="59">
        <f t="shared" si="83"/>
        <v>595</v>
      </c>
      <c r="B605" s="60" t="s">
        <v>948</v>
      </c>
      <c r="C605" s="64" t="s">
        <v>1557</v>
      </c>
      <c r="D605" s="61" t="s">
        <v>953</v>
      </c>
      <c r="E605" s="46">
        <v>73.59</v>
      </c>
      <c r="F605" s="47">
        <f t="shared" si="81"/>
        <v>30.999999999999996</v>
      </c>
      <c r="G605" s="46">
        <v>2281.29</v>
      </c>
      <c r="H605" s="46"/>
      <c r="I605" s="46">
        <v>250</v>
      </c>
      <c r="J605" s="46">
        <v>1150</v>
      </c>
      <c r="K605" s="62">
        <f t="shared" si="82"/>
        <v>3681.29</v>
      </c>
      <c r="L605" s="63"/>
      <c r="M605" s="151"/>
    </row>
    <row r="606" spans="1:13" s="43" customFormat="1" ht="39.75" customHeight="1">
      <c r="A606" s="59">
        <f t="shared" si="83"/>
        <v>596</v>
      </c>
      <c r="B606" s="60" t="s">
        <v>948</v>
      </c>
      <c r="C606" s="64" t="s">
        <v>1558</v>
      </c>
      <c r="D606" s="61" t="s">
        <v>953</v>
      </c>
      <c r="E606" s="46">
        <v>73.59</v>
      </c>
      <c r="F606" s="47">
        <f t="shared" si="81"/>
        <v>30.999999999999996</v>
      </c>
      <c r="G606" s="46">
        <v>2281.29</v>
      </c>
      <c r="H606" s="46"/>
      <c r="I606" s="46">
        <v>250</v>
      </c>
      <c r="J606" s="46">
        <v>1150</v>
      </c>
      <c r="K606" s="62">
        <f t="shared" si="82"/>
        <v>3681.29</v>
      </c>
      <c r="L606" s="63"/>
      <c r="M606" s="151"/>
    </row>
    <row r="607" spans="1:13" s="43" customFormat="1" ht="39.75" customHeight="1">
      <c r="A607" s="59">
        <f t="shared" si="83"/>
        <v>597</v>
      </c>
      <c r="B607" s="60" t="s">
        <v>948</v>
      </c>
      <c r="C607" s="64" t="s">
        <v>1559</v>
      </c>
      <c r="D607" s="61" t="s">
        <v>953</v>
      </c>
      <c r="E607" s="46">
        <v>73.59</v>
      </c>
      <c r="F607" s="47">
        <f t="shared" si="81"/>
        <v>30.999999999999996</v>
      </c>
      <c r="G607" s="46">
        <v>2281.29</v>
      </c>
      <c r="H607" s="46"/>
      <c r="I607" s="46">
        <v>250</v>
      </c>
      <c r="J607" s="46">
        <v>1150</v>
      </c>
      <c r="K607" s="62">
        <f t="shared" si="82"/>
        <v>3681.29</v>
      </c>
      <c r="L607" s="63"/>
      <c r="M607" s="151"/>
    </row>
    <row r="608" spans="1:13" s="43" customFormat="1" ht="39.75" customHeight="1">
      <c r="A608" s="59">
        <f t="shared" si="83"/>
        <v>598</v>
      </c>
      <c r="B608" s="60" t="s">
        <v>948</v>
      </c>
      <c r="C608" s="64" t="s">
        <v>1560</v>
      </c>
      <c r="D608" s="61" t="s">
        <v>953</v>
      </c>
      <c r="E608" s="46">
        <v>73.59</v>
      </c>
      <c r="F608" s="47">
        <f t="shared" si="81"/>
        <v>30.999999999999996</v>
      </c>
      <c r="G608" s="46">
        <v>2281.29</v>
      </c>
      <c r="H608" s="46"/>
      <c r="I608" s="46">
        <v>250</v>
      </c>
      <c r="J608" s="46">
        <v>1150</v>
      </c>
      <c r="K608" s="62">
        <f t="shared" si="82"/>
        <v>3681.29</v>
      </c>
      <c r="L608" s="63"/>
      <c r="M608" s="151"/>
    </row>
    <row r="609" spans="1:13" s="43" customFormat="1" ht="39.75" customHeight="1">
      <c r="A609" s="59">
        <f t="shared" si="83"/>
        <v>599</v>
      </c>
      <c r="B609" s="60" t="s">
        <v>948</v>
      </c>
      <c r="C609" s="64" t="s">
        <v>1561</v>
      </c>
      <c r="D609" s="61" t="s">
        <v>953</v>
      </c>
      <c r="E609" s="46">
        <v>73.59</v>
      </c>
      <c r="F609" s="47">
        <f t="shared" si="81"/>
        <v>30.999999999999996</v>
      </c>
      <c r="G609" s="46">
        <v>2281.29</v>
      </c>
      <c r="H609" s="46"/>
      <c r="I609" s="46">
        <v>250</v>
      </c>
      <c r="J609" s="46">
        <v>1150</v>
      </c>
      <c r="K609" s="62">
        <f t="shared" si="82"/>
        <v>3681.29</v>
      </c>
      <c r="L609" s="63"/>
      <c r="M609" s="151"/>
    </row>
    <row r="610" spans="1:13" s="43" customFormat="1" ht="39.75" customHeight="1">
      <c r="A610" s="59">
        <f t="shared" si="83"/>
        <v>600</v>
      </c>
      <c r="B610" s="60" t="s">
        <v>948</v>
      </c>
      <c r="C610" s="64" t="s">
        <v>1562</v>
      </c>
      <c r="D610" s="61" t="s">
        <v>953</v>
      </c>
      <c r="E610" s="46">
        <v>73.59</v>
      </c>
      <c r="F610" s="47">
        <f t="shared" si="81"/>
        <v>30.999999999999996</v>
      </c>
      <c r="G610" s="46">
        <v>2281.29</v>
      </c>
      <c r="H610" s="46"/>
      <c r="I610" s="46">
        <v>250</v>
      </c>
      <c r="J610" s="46">
        <v>1150</v>
      </c>
      <c r="K610" s="62">
        <f t="shared" si="82"/>
        <v>3681.29</v>
      </c>
      <c r="L610" s="63"/>
      <c r="M610" s="151"/>
    </row>
    <row r="611" spans="1:13" s="43" customFormat="1" ht="39.75" customHeight="1">
      <c r="A611" s="59">
        <f t="shared" si="83"/>
        <v>601</v>
      </c>
      <c r="B611" s="60" t="s">
        <v>948</v>
      </c>
      <c r="C611" s="64" t="s">
        <v>1563</v>
      </c>
      <c r="D611" s="61" t="s">
        <v>953</v>
      </c>
      <c r="E611" s="46">
        <v>73.59</v>
      </c>
      <c r="F611" s="47">
        <f t="shared" si="81"/>
        <v>30.999999999999996</v>
      </c>
      <c r="G611" s="46">
        <v>2281.29</v>
      </c>
      <c r="H611" s="46"/>
      <c r="I611" s="46">
        <v>250</v>
      </c>
      <c r="J611" s="46">
        <v>1150</v>
      </c>
      <c r="K611" s="62">
        <f t="shared" si="82"/>
        <v>3681.29</v>
      </c>
      <c r="L611" s="63"/>
      <c r="M611" s="151"/>
    </row>
    <row r="612" spans="1:13" s="43" customFormat="1" ht="39.75" customHeight="1">
      <c r="A612" s="59">
        <f t="shared" si="83"/>
        <v>602</v>
      </c>
      <c r="B612" s="60" t="s">
        <v>948</v>
      </c>
      <c r="C612" s="64" t="s">
        <v>1564</v>
      </c>
      <c r="D612" s="61" t="s">
        <v>953</v>
      </c>
      <c r="E612" s="46">
        <v>73.59</v>
      </c>
      <c r="F612" s="47">
        <f t="shared" si="81"/>
        <v>30.999999999999996</v>
      </c>
      <c r="G612" s="46">
        <v>2281.29</v>
      </c>
      <c r="H612" s="46"/>
      <c r="I612" s="46">
        <v>250</v>
      </c>
      <c r="J612" s="46">
        <v>1150</v>
      </c>
      <c r="K612" s="62">
        <f t="shared" si="82"/>
        <v>3681.29</v>
      </c>
      <c r="L612" s="63"/>
      <c r="M612" s="151"/>
    </row>
    <row r="613" spans="1:13" s="43" customFormat="1" ht="39.75" customHeight="1">
      <c r="A613" s="59">
        <f t="shared" si="83"/>
        <v>603</v>
      </c>
      <c r="B613" s="60" t="s">
        <v>948</v>
      </c>
      <c r="C613" s="64" t="s">
        <v>1565</v>
      </c>
      <c r="D613" s="61" t="s">
        <v>953</v>
      </c>
      <c r="E613" s="46">
        <v>73.59</v>
      </c>
      <c r="F613" s="47">
        <f t="shared" si="81"/>
        <v>30.999999999999996</v>
      </c>
      <c r="G613" s="46">
        <v>2281.29</v>
      </c>
      <c r="H613" s="46"/>
      <c r="I613" s="46">
        <v>250</v>
      </c>
      <c r="J613" s="46">
        <v>1150</v>
      </c>
      <c r="K613" s="62">
        <f t="shared" si="82"/>
        <v>3681.29</v>
      </c>
      <c r="L613" s="63"/>
      <c r="M613" s="151"/>
    </row>
    <row r="614" spans="1:13" s="43" customFormat="1" ht="39.75" customHeight="1">
      <c r="A614" s="59">
        <f t="shared" si="83"/>
        <v>604</v>
      </c>
      <c r="B614" s="60" t="s">
        <v>948</v>
      </c>
      <c r="C614" s="64" t="s">
        <v>1566</v>
      </c>
      <c r="D614" s="61" t="s">
        <v>953</v>
      </c>
      <c r="E614" s="46">
        <v>73.59</v>
      </c>
      <c r="F614" s="47">
        <f t="shared" si="81"/>
        <v>30.999999999999996</v>
      </c>
      <c r="G614" s="46">
        <v>2281.29</v>
      </c>
      <c r="H614" s="46"/>
      <c r="I614" s="46">
        <v>250</v>
      </c>
      <c r="J614" s="46">
        <v>1150</v>
      </c>
      <c r="K614" s="62">
        <f t="shared" si="82"/>
        <v>3681.29</v>
      </c>
      <c r="L614" s="63"/>
      <c r="M614" s="151"/>
    </row>
    <row r="615" spans="1:13" s="43" customFormat="1" ht="39.75" customHeight="1">
      <c r="A615" s="59">
        <f t="shared" si="83"/>
        <v>605</v>
      </c>
      <c r="B615" s="60" t="s">
        <v>948</v>
      </c>
      <c r="C615" s="64" t="s">
        <v>1567</v>
      </c>
      <c r="D615" s="61" t="s">
        <v>953</v>
      </c>
      <c r="E615" s="46">
        <v>73.59</v>
      </c>
      <c r="F615" s="47">
        <f t="shared" si="81"/>
        <v>30.999999999999996</v>
      </c>
      <c r="G615" s="46">
        <v>2281.29</v>
      </c>
      <c r="H615" s="46"/>
      <c r="I615" s="46">
        <v>250</v>
      </c>
      <c r="J615" s="46">
        <v>1150</v>
      </c>
      <c r="K615" s="62">
        <f t="shared" si="82"/>
        <v>3681.29</v>
      </c>
      <c r="L615" s="63"/>
      <c r="M615" s="151"/>
    </row>
    <row r="616" spans="1:13" s="43" customFormat="1" ht="39.75" customHeight="1">
      <c r="A616" s="59">
        <f t="shared" si="83"/>
        <v>606</v>
      </c>
      <c r="B616" s="60" t="s">
        <v>948</v>
      </c>
      <c r="C616" s="64" t="s">
        <v>1568</v>
      </c>
      <c r="D616" s="61" t="s">
        <v>953</v>
      </c>
      <c r="E616" s="46">
        <v>73.59</v>
      </c>
      <c r="F616" s="47">
        <f t="shared" si="81"/>
        <v>30.999999999999996</v>
      </c>
      <c r="G616" s="46">
        <v>2281.29</v>
      </c>
      <c r="H616" s="46"/>
      <c r="I616" s="46">
        <v>250</v>
      </c>
      <c r="J616" s="46">
        <v>1150</v>
      </c>
      <c r="K616" s="62">
        <f t="shared" si="82"/>
        <v>3681.29</v>
      </c>
      <c r="L616" s="63"/>
      <c r="M616" s="151"/>
    </row>
    <row r="617" spans="1:13" s="43" customFormat="1" ht="39.75" customHeight="1">
      <c r="A617" s="59">
        <f t="shared" si="83"/>
        <v>607</v>
      </c>
      <c r="B617" s="60" t="s">
        <v>948</v>
      </c>
      <c r="C617" s="64" t="s">
        <v>1569</v>
      </c>
      <c r="D617" s="61" t="s">
        <v>953</v>
      </c>
      <c r="E617" s="46">
        <v>73.59</v>
      </c>
      <c r="F617" s="47">
        <f t="shared" si="81"/>
        <v>30.999999999999996</v>
      </c>
      <c r="G617" s="46">
        <v>2281.29</v>
      </c>
      <c r="H617" s="46"/>
      <c r="I617" s="46">
        <v>250</v>
      </c>
      <c r="J617" s="46">
        <v>1150</v>
      </c>
      <c r="K617" s="62">
        <f t="shared" si="82"/>
        <v>3681.29</v>
      </c>
      <c r="L617" s="63"/>
      <c r="M617" s="151"/>
    </row>
    <row r="618" spans="1:13" s="43" customFormat="1" ht="39.75" customHeight="1">
      <c r="A618" s="59">
        <f t="shared" si="83"/>
        <v>608</v>
      </c>
      <c r="B618" s="60" t="s">
        <v>948</v>
      </c>
      <c r="C618" s="64" t="s">
        <v>1570</v>
      </c>
      <c r="D618" s="61" t="s">
        <v>953</v>
      </c>
      <c r="E618" s="46">
        <v>73.59</v>
      </c>
      <c r="F618" s="47">
        <f t="shared" si="81"/>
        <v>30.999999999999996</v>
      </c>
      <c r="G618" s="46">
        <v>2281.29</v>
      </c>
      <c r="H618" s="46"/>
      <c r="I618" s="46">
        <v>250</v>
      </c>
      <c r="J618" s="46">
        <v>1150</v>
      </c>
      <c r="K618" s="62">
        <f t="shared" si="82"/>
        <v>3681.29</v>
      </c>
      <c r="L618" s="63"/>
      <c r="M618" s="151"/>
    </row>
    <row r="619" spans="1:13" s="43" customFormat="1" ht="39.75" customHeight="1">
      <c r="A619" s="59">
        <f t="shared" si="83"/>
        <v>609</v>
      </c>
      <c r="B619" s="60" t="s">
        <v>948</v>
      </c>
      <c r="C619" s="64" t="s">
        <v>1571</v>
      </c>
      <c r="D619" s="61" t="s">
        <v>953</v>
      </c>
      <c r="E619" s="46">
        <v>73.59</v>
      </c>
      <c r="F619" s="47">
        <f t="shared" si="81"/>
        <v>30.999999999999996</v>
      </c>
      <c r="G619" s="46">
        <v>2281.29</v>
      </c>
      <c r="H619" s="46"/>
      <c r="I619" s="46">
        <v>250</v>
      </c>
      <c r="J619" s="46">
        <v>1150</v>
      </c>
      <c r="K619" s="62">
        <f t="shared" si="82"/>
        <v>3681.29</v>
      </c>
      <c r="L619" s="63"/>
      <c r="M619" s="151"/>
    </row>
    <row r="620" spans="1:13" s="43" customFormat="1" ht="39.75" customHeight="1">
      <c r="A620" s="59">
        <f t="shared" si="83"/>
        <v>610</v>
      </c>
      <c r="B620" s="60" t="s">
        <v>948</v>
      </c>
      <c r="C620" s="64" t="s">
        <v>1572</v>
      </c>
      <c r="D620" s="61" t="s">
        <v>953</v>
      </c>
      <c r="E620" s="46">
        <v>73.59</v>
      </c>
      <c r="F620" s="47">
        <f t="shared" si="81"/>
        <v>30.999999999999996</v>
      </c>
      <c r="G620" s="46">
        <v>2281.29</v>
      </c>
      <c r="H620" s="46"/>
      <c r="I620" s="46">
        <v>250</v>
      </c>
      <c r="J620" s="46">
        <v>1150</v>
      </c>
      <c r="K620" s="62">
        <f t="shared" si="82"/>
        <v>3681.29</v>
      </c>
      <c r="L620" s="63"/>
      <c r="M620" s="151"/>
    </row>
    <row r="621" spans="1:13" s="43" customFormat="1" ht="39.75" customHeight="1">
      <c r="A621" s="59">
        <f t="shared" si="83"/>
        <v>611</v>
      </c>
      <c r="B621" s="60" t="s">
        <v>948</v>
      </c>
      <c r="C621" s="64" t="s">
        <v>1573</v>
      </c>
      <c r="D621" s="61" t="s">
        <v>953</v>
      </c>
      <c r="E621" s="46">
        <v>73.59</v>
      </c>
      <c r="F621" s="47">
        <f t="shared" si="81"/>
        <v>30.999999999999996</v>
      </c>
      <c r="G621" s="46">
        <v>2281.29</v>
      </c>
      <c r="H621" s="46"/>
      <c r="I621" s="46">
        <v>250</v>
      </c>
      <c r="J621" s="46">
        <v>1150</v>
      </c>
      <c r="K621" s="62">
        <f t="shared" si="82"/>
        <v>3681.29</v>
      </c>
      <c r="L621" s="63"/>
      <c r="M621" s="151"/>
    </row>
    <row r="622" spans="1:13" s="43" customFormat="1" ht="39.75" customHeight="1">
      <c r="A622" s="59">
        <f t="shared" si="83"/>
        <v>612</v>
      </c>
      <c r="B622" s="60" t="s">
        <v>948</v>
      </c>
      <c r="C622" s="64" t="s">
        <v>1574</v>
      </c>
      <c r="D622" s="61" t="s">
        <v>953</v>
      </c>
      <c r="E622" s="46">
        <v>73.59</v>
      </c>
      <c r="F622" s="47">
        <f t="shared" si="81"/>
        <v>30.999999999999996</v>
      </c>
      <c r="G622" s="46">
        <v>2281.29</v>
      </c>
      <c r="H622" s="46"/>
      <c r="I622" s="46">
        <v>250</v>
      </c>
      <c r="J622" s="46">
        <v>1150</v>
      </c>
      <c r="K622" s="62">
        <f t="shared" si="82"/>
        <v>3681.29</v>
      </c>
      <c r="L622" s="63"/>
      <c r="M622" s="151"/>
    </row>
    <row r="623" spans="1:13" s="43" customFormat="1" ht="39.75" customHeight="1">
      <c r="A623" s="59">
        <f t="shared" si="83"/>
        <v>613</v>
      </c>
      <c r="B623" s="60" t="s">
        <v>948</v>
      </c>
      <c r="C623" s="64" t="s">
        <v>1575</v>
      </c>
      <c r="D623" s="61" t="s">
        <v>953</v>
      </c>
      <c r="E623" s="46">
        <v>73.59</v>
      </c>
      <c r="F623" s="47">
        <f t="shared" si="81"/>
        <v>30.999999999999996</v>
      </c>
      <c r="G623" s="46">
        <v>2281.29</v>
      </c>
      <c r="H623" s="46"/>
      <c r="I623" s="46">
        <v>250</v>
      </c>
      <c r="J623" s="46">
        <v>1150</v>
      </c>
      <c r="K623" s="62">
        <f t="shared" si="82"/>
        <v>3681.29</v>
      </c>
      <c r="L623" s="63"/>
      <c r="M623" s="151"/>
    </row>
    <row r="624" spans="1:13" s="43" customFormat="1" ht="39.75" customHeight="1">
      <c r="A624" s="59">
        <f t="shared" si="83"/>
        <v>614</v>
      </c>
      <c r="B624" s="60" t="s">
        <v>948</v>
      </c>
      <c r="C624" s="64" t="s">
        <v>1576</v>
      </c>
      <c r="D624" s="61" t="s">
        <v>953</v>
      </c>
      <c r="E624" s="46">
        <v>73.59</v>
      </c>
      <c r="F624" s="47">
        <f t="shared" si="81"/>
        <v>30.999999999999996</v>
      </c>
      <c r="G624" s="46">
        <v>2281.29</v>
      </c>
      <c r="H624" s="46"/>
      <c r="I624" s="46">
        <v>250</v>
      </c>
      <c r="J624" s="46">
        <v>1150</v>
      </c>
      <c r="K624" s="62">
        <f t="shared" si="82"/>
        <v>3681.29</v>
      </c>
      <c r="L624" s="63"/>
      <c r="M624" s="151"/>
    </row>
    <row r="625" spans="1:13" s="43" customFormat="1" ht="39.75" customHeight="1">
      <c r="A625" s="59">
        <f t="shared" si="83"/>
        <v>615</v>
      </c>
      <c r="B625" s="60" t="s">
        <v>948</v>
      </c>
      <c r="C625" s="64" t="s">
        <v>1577</v>
      </c>
      <c r="D625" s="61" t="s">
        <v>953</v>
      </c>
      <c r="E625" s="46">
        <v>73.59</v>
      </c>
      <c r="F625" s="47">
        <f t="shared" si="81"/>
        <v>30.999999999999996</v>
      </c>
      <c r="G625" s="46">
        <v>2281.29</v>
      </c>
      <c r="H625" s="46"/>
      <c r="I625" s="46">
        <v>250</v>
      </c>
      <c r="J625" s="46">
        <v>1150</v>
      </c>
      <c r="K625" s="62">
        <f t="shared" si="82"/>
        <v>3681.29</v>
      </c>
      <c r="L625" s="63"/>
      <c r="M625" s="151"/>
    </row>
    <row r="626" spans="1:13" s="43" customFormat="1" ht="39.75" customHeight="1">
      <c r="A626" s="59">
        <f t="shared" si="83"/>
        <v>616</v>
      </c>
      <c r="B626" s="60" t="s">
        <v>948</v>
      </c>
      <c r="C626" s="64" t="s">
        <v>1578</v>
      </c>
      <c r="D626" s="61" t="s">
        <v>953</v>
      </c>
      <c r="E626" s="46">
        <v>73.59</v>
      </c>
      <c r="F626" s="47">
        <f t="shared" si="81"/>
        <v>30.999999999999996</v>
      </c>
      <c r="G626" s="46">
        <v>2281.29</v>
      </c>
      <c r="H626" s="46"/>
      <c r="I626" s="46">
        <v>250</v>
      </c>
      <c r="J626" s="46">
        <v>1150</v>
      </c>
      <c r="K626" s="62">
        <f t="shared" si="82"/>
        <v>3681.29</v>
      </c>
      <c r="L626" s="63"/>
      <c r="M626" s="151"/>
    </row>
    <row r="627" spans="1:13" s="43" customFormat="1" ht="39.75" customHeight="1">
      <c r="A627" s="59">
        <f t="shared" si="83"/>
        <v>617</v>
      </c>
      <c r="B627" s="60" t="s">
        <v>948</v>
      </c>
      <c r="C627" s="64" t="s">
        <v>1579</v>
      </c>
      <c r="D627" s="61" t="s">
        <v>953</v>
      </c>
      <c r="E627" s="46">
        <v>73.59</v>
      </c>
      <c r="F627" s="47">
        <f t="shared" si="81"/>
        <v>30.999999999999996</v>
      </c>
      <c r="G627" s="46">
        <v>2281.29</v>
      </c>
      <c r="H627" s="46"/>
      <c r="I627" s="46">
        <v>250</v>
      </c>
      <c r="J627" s="46">
        <v>1150</v>
      </c>
      <c r="K627" s="62">
        <f t="shared" si="82"/>
        <v>3681.29</v>
      </c>
      <c r="L627" s="63"/>
      <c r="M627" s="151"/>
    </row>
    <row r="628" spans="1:13" s="43" customFormat="1" ht="39.75" customHeight="1">
      <c r="A628" s="59">
        <f t="shared" si="83"/>
        <v>618</v>
      </c>
      <c r="B628" s="60" t="s">
        <v>948</v>
      </c>
      <c r="C628" s="64" t="s">
        <v>1580</v>
      </c>
      <c r="D628" s="61" t="s">
        <v>953</v>
      </c>
      <c r="E628" s="46">
        <v>73.59</v>
      </c>
      <c r="F628" s="47">
        <f t="shared" si="81"/>
        <v>30.999999999999996</v>
      </c>
      <c r="G628" s="46">
        <v>2281.29</v>
      </c>
      <c r="H628" s="46"/>
      <c r="I628" s="46">
        <v>250</v>
      </c>
      <c r="J628" s="46">
        <v>1150</v>
      </c>
      <c r="K628" s="62">
        <f t="shared" si="82"/>
        <v>3681.29</v>
      </c>
      <c r="L628" s="63"/>
      <c r="M628" s="151"/>
    </row>
    <row r="629" spans="1:13" s="43" customFormat="1" ht="39.75" customHeight="1">
      <c r="A629" s="59">
        <f t="shared" si="83"/>
        <v>619</v>
      </c>
      <c r="B629" s="60" t="s">
        <v>948</v>
      </c>
      <c r="C629" s="64" t="s">
        <v>1581</v>
      </c>
      <c r="D629" s="61" t="s">
        <v>953</v>
      </c>
      <c r="E629" s="46">
        <v>73.59</v>
      </c>
      <c r="F629" s="47">
        <f t="shared" si="81"/>
        <v>30.999999999999996</v>
      </c>
      <c r="G629" s="46">
        <v>2281.29</v>
      </c>
      <c r="H629" s="46"/>
      <c r="I629" s="46">
        <v>250</v>
      </c>
      <c r="J629" s="46">
        <v>1150</v>
      </c>
      <c r="K629" s="62">
        <f t="shared" si="82"/>
        <v>3681.29</v>
      </c>
      <c r="L629" s="63"/>
      <c r="M629" s="151"/>
    </row>
    <row r="630" spans="1:13" s="43" customFormat="1" ht="39.75" customHeight="1">
      <c r="A630" s="59">
        <f t="shared" si="83"/>
        <v>620</v>
      </c>
      <c r="B630" s="60" t="s">
        <v>948</v>
      </c>
      <c r="C630" s="64" t="s">
        <v>1582</v>
      </c>
      <c r="D630" s="61" t="s">
        <v>953</v>
      </c>
      <c r="E630" s="46">
        <v>73.59</v>
      </c>
      <c r="F630" s="47">
        <f t="shared" si="81"/>
        <v>30.999999999999996</v>
      </c>
      <c r="G630" s="46">
        <v>2281.29</v>
      </c>
      <c r="H630" s="46"/>
      <c r="I630" s="46">
        <v>250</v>
      </c>
      <c r="J630" s="46">
        <v>1150</v>
      </c>
      <c r="K630" s="62">
        <f t="shared" si="82"/>
        <v>3681.29</v>
      </c>
      <c r="L630" s="63"/>
      <c r="M630" s="151"/>
    </row>
    <row r="631" spans="1:13" s="43" customFormat="1" ht="39.75" customHeight="1">
      <c r="A631" s="59">
        <f t="shared" si="83"/>
        <v>621</v>
      </c>
      <c r="B631" s="60" t="s">
        <v>948</v>
      </c>
      <c r="C631" s="64" t="s">
        <v>1583</v>
      </c>
      <c r="D631" s="61" t="s">
        <v>953</v>
      </c>
      <c r="E631" s="46">
        <v>73.59</v>
      </c>
      <c r="F631" s="47">
        <f t="shared" si="81"/>
        <v>30.999999999999996</v>
      </c>
      <c r="G631" s="46">
        <v>2281.29</v>
      </c>
      <c r="H631" s="46"/>
      <c r="I631" s="46">
        <v>250</v>
      </c>
      <c r="J631" s="46">
        <v>1150</v>
      </c>
      <c r="K631" s="62">
        <f t="shared" si="82"/>
        <v>3681.29</v>
      </c>
      <c r="L631" s="63"/>
      <c r="M631" s="151"/>
    </row>
    <row r="632" spans="1:13" s="43" customFormat="1" ht="39.75" customHeight="1">
      <c r="A632" s="59">
        <f t="shared" si="83"/>
        <v>622</v>
      </c>
      <c r="B632" s="60" t="s">
        <v>948</v>
      </c>
      <c r="C632" s="64" t="s">
        <v>1584</v>
      </c>
      <c r="D632" s="61" t="s">
        <v>953</v>
      </c>
      <c r="E632" s="46">
        <v>73.59</v>
      </c>
      <c r="F632" s="47">
        <f t="shared" si="81"/>
        <v>30.999999999999996</v>
      </c>
      <c r="G632" s="46">
        <v>2281.29</v>
      </c>
      <c r="H632" s="46"/>
      <c r="I632" s="46">
        <v>250</v>
      </c>
      <c r="J632" s="46">
        <v>1150</v>
      </c>
      <c r="K632" s="62">
        <f t="shared" si="82"/>
        <v>3681.29</v>
      </c>
      <c r="L632" s="63"/>
      <c r="M632" s="151"/>
    </row>
    <row r="633" spans="1:13" s="43" customFormat="1" ht="39.75" customHeight="1">
      <c r="A633" s="59">
        <f t="shared" si="83"/>
        <v>623</v>
      </c>
      <c r="B633" s="60" t="s">
        <v>948</v>
      </c>
      <c r="C633" s="64" t="s">
        <v>1585</v>
      </c>
      <c r="D633" s="61" t="s">
        <v>953</v>
      </c>
      <c r="E633" s="46">
        <v>73.59</v>
      </c>
      <c r="F633" s="47">
        <f t="shared" si="81"/>
        <v>30.999999999999996</v>
      </c>
      <c r="G633" s="46">
        <v>2281.29</v>
      </c>
      <c r="H633" s="46"/>
      <c r="I633" s="46">
        <v>250</v>
      </c>
      <c r="J633" s="46">
        <v>1150</v>
      </c>
      <c r="K633" s="62">
        <f t="shared" si="82"/>
        <v>3681.29</v>
      </c>
      <c r="L633" s="63"/>
      <c r="M633" s="151"/>
    </row>
    <row r="634" spans="1:13" s="43" customFormat="1" ht="39.75" customHeight="1">
      <c r="A634" s="59">
        <f t="shared" si="83"/>
        <v>624</v>
      </c>
      <c r="B634" s="60" t="s">
        <v>948</v>
      </c>
      <c r="C634" s="64" t="s">
        <v>1586</v>
      </c>
      <c r="D634" s="61" t="s">
        <v>953</v>
      </c>
      <c r="E634" s="46">
        <v>73.59</v>
      </c>
      <c r="F634" s="47">
        <f t="shared" si="81"/>
        <v>30.999999999999996</v>
      </c>
      <c r="G634" s="46">
        <v>2281.29</v>
      </c>
      <c r="H634" s="46"/>
      <c r="I634" s="46">
        <v>250</v>
      </c>
      <c r="J634" s="46">
        <v>1150</v>
      </c>
      <c r="K634" s="62">
        <f t="shared" si="82"/>
        <v>3681.29</v>
      </c>
      <c r="L634" s="63"/>
      <c r="M634" s="151"/>
    </row>
    <row r="635" spans="1:13" s="43" customFormat="1" ht="39.75" customHeight="1">
      <c r="A635" s="59">
        <f t="shared" si="83"/>
        <v>625</v>
      </c>
      <c r="B635" s="60" t="s">
        <v>948</v>
      </c>
      <c r="C635" s="64" t="s">
        <v>1587</v>
      </c>
      <c r="D635" s="61" t="s">
        <v>953</v>
      </c>
      <c r="E635" s="46">
        <v>73.59</v>
      </c>
      <c r="F635" s="47">
        <f t="shared" si="81"/>
        <v>107</v>
      </c>
      <c r="G635" s="46">
        <f>2281.29+5592.84</f>
        <v>7874.13</v>
      </c>
      <c r="H635" s="46"/>
      <c r="I635" s="46">
        <f>250+620.97</f>
        <v>870.97</v>
      </c>
      <c r="J635" s="46">
        <f>1150+2856.45</f>
        <v>4006.45</v>
      </c>
      <c r="K635" s="62">
        <f t="shared" si="82"/>
        <v>12751.55</v>
      </c>
      <c r="L635" s="63" t="s">
        <v>985</v>
      </c>
      <c r="M635" s="151"/>
    </row>
    <row r="636" spans="1:13" s="43" customFormat="1" ht="39.75" customHeight="1">
      <c r="A636" s="59">
        <f t="shared" si="83"/>
        <v>626</v>
      </c>
      <c r="B636" s="60" t="s">
        <v>948</v>
      </c>
      <c r="C636" s="64" t="s">
        <v>1588</v>
      </c>
      <c r="D636" s="61" t="s">
        <v>953</v>
      </c>
      <c r="E636" s="46">
        <v>73.59</v>
      </c>
      <c r="F636" s="47">
        <f t="shared" si="81"/>
        <v>30.999999999999996</v>
      </c>
      <c r="G636" s="46">
        <v>2281.29</v>
      </c>
      <c r="H636" s="46"/>
      <c r="I636" s="46">
        <v>250</v>
      </c>
      <c r="J636" s="46">
        <v>1150</v>
      </c>
      <c r="K636" s="62">
        <f t="shared" si="82"/>
        <v>3681.29</v>
      </c>
      <c r="L636" s="63"/>
      <c r="M636" s="151"/>
    </row>
    <row r="637" spans="1:13" s="43" customFormat="1" ht="39.75" customHeight="1">
      <c r="A637" s="59">
        <f t="shared" si="83"/>
        <v>627</v>
      </c>
      <c r="B637" s="60" t="s">
        <v>948</v>
      </c>
      <c r="C637" s="64" t="s">
        <v>1589</v>
      </c>
      <c r="D637" s="61" t="s">
        <v>953</v>
      </c>
      <c r="E637" s="46">
        <v>73.59</v>
      </c>
      <c r="F637" s="47">
        <f t="shared" si="81"/>
        <v>30.999999999999996</v>
      </c>
      <c r="G637" s="46">
        <v>2281.29</v>
      </c>
      <c r="H637" s="46"/>
      <c r="I637" s="46">
        <v>250</v>
      </c>
      <c r="J637" s="46">
        <v>1150</v>
      </c>
      <c r="K637" s="62">
        <f t="shared" si="82"/>
        <v>3681.29</v>
      </c>
      <c r="L637" s="63"/>
      <c r="M637" s="151"/>
    </row>
    <row r="638" spans="1:13" s="43" customFormat="1" ht="39.75" customHeight="1">
      <c r="A638" s="59">
        <f t="shared" si="83"/>
        <v>628</v>
      </c>
      <c r="B638" s="60" t="s">
        <v>948</v>
      </c>
      <c r="C638" s="64" t="s">
        <v>1590</v>
      </c>
      <c r="D638" s="61" t="s">
        <v>953</v>
      </c>
      <c r="E638" s="46">
        <v>73.59</v>
      </c>
      <c r="F638" s="47">
        <f t="shared" si="81"/>
        <v>107</v>
      </c>
      <c r="G638" s="46">
        <f>2281.29+5592.84</f>
        <v>7874.13</v>
      </c>
      <c r="H638" s="46"/>
      <c r="I638" s="46">
        <f>250+620.97</f>
        <v>870.97</v>
      </c>
      <c r="J638" s="46">
        <f>1150+2856.45</f>
        <v>4006.45</v>
      </c>
      <c r="K638" s="62">
        <f t="shared" si="82"/>
        <v>12751.55</v>
      </c>
      <c r="L638" s="63" t="s">
        <v>985</v>
      </c>
      <c r="M638" s="151"/>
    </row>
    <row r="639" spans="1:13" s="43" customFormat="1" ht="39.75" customHeight="1">
      <c r="A639" s="59">
        <f t="shared" si="83"/>
        <v>629</v>
      </c>
      <c r="B639" s="60" t="s">
        <v>948</v>
      </c>
      <c r="C639" s="64" t="s">
        <v>1591</v>
      </c>
      <c r="D639" s="61" t="s">
        <v>953</v>
      </c>
      <c r="E639" s="46">
        <v>73.59</v>
      </c>
      <c r="F639" s="47">
        <f t="shared" si="81"/>
        <v>30.999999999999996</v>
      </c>
      <c r="G639" s="46">
        <v>2281.29</v>
      </c>
      <c r="H639" s="46"/>
      <c r="I639" s="46">
        <v>250</v>
      </c>
      <c r="J639" s="46">
        <v>1150</v>
      </c>
      <c r="K639" s="62">
        <f t="shared" si="82"/>
        <v>3681.29</v>
      </c>
      <c r="L639" s="63"/>
      <c r="M639" s="151"/>
    </row>
    <row r="640" spans="1:13" s="43" customFormat="1" ht="39.75" customHeight="1">
      <c r="A640" s="59">
        <f t="shared" si="83"/>
        <v>630</v>
      </c>
      <c r="B640" s="60" t="s">
        <v>948</v>
      </c>
      <c r="C640" s="64" t="s">
        <v>1592</v>
      </c>
      <c r="D640" s="61" t="s">
        <v>953</v>
      </c>
      <c r="E640" s="46">
        <v>73.59</v>
      </c>
      <c r="F640" s="47">
        <f t="shared" si="81"/>
        <v>107</v>
      </c>
      <c r="G640" s="46">
        <f>2281.29+5592.84</f>
        <v>7874.13</v>
      </c>
      <c r="H640" s="46"/>
      <c r="I640" s="46">
        <f>250+620.97</f>
        <v>870.97</v>
      </c>
      <c r="J640" s="46">
        <f>1150+2856.45</f>
        <v>4006.45</v>
      </c>
      <c r="K640" s="62">
        <f t="shared" si="82"/>
        <v>12751.55</v>
      </c>
      <c r="L640" s="63" t="s">
        <v>985</v>
      </c>
      <c r="M640" s="151"/>
    </row>
    <row r="641" spans="1:13" s="43" customFormat="1" ht="39.75" customHeight="1">
      <c r="A641" s="59">
        <f t="shared" si="83"/>
        <v>631</v>
      </c>
      <c r="B641" s="60" t="s">
        <v>948</v>
      </c>
      <c r="C641" s="64" t="s">
        <v>1593</v>
      </c>
      <c r="D641" s="61" t="s">
        <v>953</v>
      </c>
      <c r="E641" s="46">
        <v>73.59</v>
      </c>
      <c r="F641" s="47">
        <f t="shared" si="81"/>
        <v>30.999999999999996</v>
      </c>
      <c r="G641" s="46">
        <v>2281.29</v>
      </c>
      <c r="H641" s="46"/>
      <c r="I641" s="46">
        <v>250</v>
      </c>
      <c r="J641" s="46">
        <v>1150</v>
      </c>
      <c r="K641" s="62">
        <f t="shared" si="82"/>
        <v>3681.29</v>
      </c>
      <c r="L641" s="63"/>
      <c r="M641" s="151"/>
    </row>
    <row r="642" spans="1:13" s="43" customFormat="1" ht="39.75" customHeight="1">
      <c r="A642" s="59">
        <f t="shared" si="83"/>
        <v>632</v>
      </c>
      <c r="B642" s="60" t="s">
        <v>948</v>
      </c>
      <c r="C642" s="64" t="s">
        <v>1594</v>
      </c>
      <c r="D642" s="61" t="s">
        <v>953</v>
      </c>
      <c r="E642" s="46">
        <v>73.59</v>
      </c>
      <c r="F642" s="47">
        <f t="shared" ref="F642:F705" si="84">G642/E642</f>
        <v>107</v>
      </c>
      <c r="G642" s="46">
        <f>2281.29+5592.84</f>
        <v>7874.13</v>
      </c>
      <c r="H642" s="46"/>
      <c r="I642" s="46">
        <f>250+620.97</f>
        <v>870.97</v>
      </c>
      <c r="J642" s="46">
        <f>1150+2856.45</f>
        <v>4006.45</v>
      </c>
      <c r="K642" s="62">
        <f t="shared" ref="K642:K643" si="85">SUM(G642:J642)</f>
        <v>12751.55</v>
      </c>
      <c r="L642" s="63" t="s">
        <v>985</v>
      </c>
      <c r="M642" s="151"/>
    </row>
    <row r="643" spans="1:13" s="43" customFormat="1" ht="39.75" customHeight="1">
      <c r="A643" s="59">
        <f t="shared" si="83"/>
        <v>633</v>
      </c>
      <c r="B643" s="60" t="s">
        <v>948</v>
      </c>
      <c r="C643" s="64" t="s">
        <v>1595</v>
      </c>
      <c r="D643" s="61" t="s">
        <v>953</v>
      </c>
      <c r="E643" s="46">
        <v>73.59</v>
      </c>
      <c r="F643" s="47">
        <f t="shared" si="84"/>
        <v>107</v>
      </c>
      <c r="G643" s="46">
        <f>2281.29+5592.84</f>
        <v>7874.13</v>
      </c>
      <c r="H643" s="46"/>
      <c r="I643" s="46">
        <f>250+620.97</f>
        <v>870.97</v>
      </c>
      <c r="J643" s="46">
        <f>1150+2856.45</f>
        <v>4006.45</v>
      </c>
      <c r="K643" s="62">
        <f t="shared" si="85"/>
        <v>12751.55</v>
      </c>
      <c r="L643" s="63" t="s">
        <v>985</v>
      </c>
      <c r="M643" s="151"/>
    </row>
    <row r="644" spans="1:13" s="43" customFormat="1" ht="39.75" customHeight="1">
      <c r="A644" s="59">
        <f t="shared" si="83"/>
        <v>634</v>
      </c>
      <c r="B644" s="60" t="s">
        <v>948</v>
      </c>
      <c r="C644" s="64" t="s">
        <v>1596</v>
      </c>
      <c r="D644" s="61" t="s">
        <v>953</v>
      </c>
      <c r="E644" s="46">
        <v>73.59</v>
      </c>
      <c r="F644" s="47">
        <f t="shared" si="84"/>
        <v>30.999999999999996</v>
      </c>
      <c r="G644" s="46">
        <v>2281.29</v>
      </c>
      <c r="H644" s="46"/>
      <c r="I644" s="46">
        <v>250</v>
      </c>
      <c r="J644" s="46">
        <v>1150</v>
      </c>
      <c r="K644" s="62">
        <f t="shared" ref="K644" si="86">SUM(G644:J644)</f>
        <v>3681.29</v>
      </c>
      <c r="L644" s="63"/>
      <c r="M644" s="151"/>
    </row>
    <row r="645" spans="1:13" s="43" customFormat="1" ht="39.75" customHeight="1">
      <c r="A645" s="59">
        <f t="shared" si="83"/>
        <v>635</v>
      </c>
      <c r="B645" s="60" t="s">
        <v>948</v>
      </c>
      <c r="C645" s="64" t="s">
        <v>1597</v>
      </c>
      <c r="D645" s="61" t="s">
        <v>953</v>
      </c>
      <c r="E645" s="46">
        <v>73.59</v>
      </c>
      <c r="F645" s="47">
        <f t="shared" si="84"/>
        <v>107</v>
      </c>
      <c r="G645" s="46">
        <f t="shared" ref="G645:G660" si="87">2281.29+5592.84</f>
        <v>7874.13</v>
      </c>
      <c r="H645" s="46"/>
      <c r="I645" s="46">
        <f t="shared" ref="I645:I660" si="88">250+620.97</f>
        <v>870.97</v>
      </c>
      <c r="J645" s="46">
        <f t="shared" ref="J645:J660" si="89">1150+2856.45</f>
        <v>4006.45</v>
      </c>
      <c r="K645" s="62">
        <f t="shared" ref="K645:K708" si="90">SUM(G645:J645)</f>
        <v>12751.55</v>
      </c>
      <c r="L645" s="63" t="s">
        <v>985</v>
      </c>
      <c r="M645" s="151"/>
    </row>
    <row r="646" spans="1:13" s="43" customFormat="1" ht="39.75" customHeight="1">
      <c r="A646" s="59">
        <f t="shared" si="83"/>
        <v>636</v>
      </c>
      <c r="B646" s="60" t="s">
        <v>948</v>
      </c>
      <c r="C646" s="64" t="s">
        <v>1598</v>
      </c>
      <c r="D646" s="61" t="s">
        <v>953</v>
      </c>
      <c r="E646" s="46">
        <v>73.59</v>
      </c>
      <c r="F646" s="47">
        <f t="shared" si="84"/>
        <v>107</v>
      </c>
      <c r="G646" s="46">
        <f t="shared" si="87"/>
        <v>7874.13</v>
      </c>
      <c r="H646" s="46"/>
      <c r="I646" s="46">
        <f t="shared" si="88"/>
        <v>870.97</v>
      </c>
      <c r="J646" s="46">
        <f t="shared" si="89"/>
        <v>4006.45</v>
      </c>
      <c r="K646" s="62">
        <f t="shared" si="90"/>
        <v>12751.55</v>
      </c>
      <c r="L646" s="63" t="s">
        <v>985</v>
      </c>
      <c r="M646" s="151"/>
    </row>
    <row r="647" spans="1:13" s="43" customFormat="1" ht="39.75" customHeight="1">
      <c r="A647" s="59">
        <f t="shared" si="83"/>
        <v>637</v>
      </c>
      <c r="B647" s="60" t="s">
        <v>948</v>
      </c>
      <c r="C647" s="64" t="s">
        <v>1599</v>
      </c>
      <c r="D647" s="61" t="s">
        <v>953</v>
      </c>
      <c r="E647" s="46">
        <v>73.59</v>
      </c>
      <c r="F647" s="47">
        <f t="shared" si="84"/>
        <v>107</v>
      </c>
      <c r="G647" s="46">
        <f t="shared" si="87"/>
        <v>7874.13</v>
      </c>
      <c r="H647" s="46"/>
      <c r="I647" s="46">
        <f t="shared" si="88"/>
        <v>870.97</v>
      </c>
      <c r="J647" s="46">
        <f t="shared" si="89"/>
        <v>4006.45</v>
      </c>
      <c r="K647" s="62">
        <f t="shared" si="90"/>
        <v>12751.55</v>
      </c>
      <c r="L647" s="63" t="s">
        <v>985</v>
      </c>
      <c r="M647" s="151"/>
    </row>
    <row r="648" spans="1:13" s="43" customFormat="1" ht="39.75" customHeight="1">
      <c r="A648" s="59">
        <f t="shared" si="83"/>
        <v>638</v>
      </c>
      <c r="B648" s="60" t="s">
        <v>948</v>
      </c>
      <c r="C648" s="64" t="s">
        <v>1600</v>
      </c>
      <c r="D648" s="61" t="s">
        <v>953</v>
      </c>
      <c r="E648" s="46">
        <v>73.59</v>
      </c>
      <c r="F648" s="47">
        <f t="shared" si="84"/>
        <v>107</v>
      </c>
      <c r="G648" s="46">
        <f t="shared" si="87"/>
        <v>7874.13</v>
      </c>
      <c r="H648" s="46"/>
      <c r="I648" s="46">
        <f t="shared" si="88"/>
        <v>870.97</v>
      </c>
      <c r="J648" s="46">
        <f t="shared" si="89"/>
        <v>4006.45</v>
      </c>
      <c r="K648" s="62">
        <f t="shared" si="90"/>
        <v>12751.55</v>
      </c>
      <c r="L648" s="63" t="s">
        <v>985</v>
      </c>
      <c r="M648" s="151"/>
    </row>
    <row r="649" spans="1:13" s="43" customFormat="1" ht="39.75" customHeight="1">
      <c r="A649" s="59">
        <f t="shared" si="83"/>
        <v>639</v>
      </c>
      <c r="B649" s="60" t="s">
        <v>948</v>
      </c>
      <c r="C649" s="64" t="s">
        <v>1601</v>
      </c>
      <c r="D649" s="61" t="s">
        <v>953</v>
      </c>
      <c r="E649" s="46">
        <v>73.59</v>
      </c>
      <c r="F649" s="47">
        <f t="shared" si="84"/>
        <v>107</v>
      </c>
      <c r="G649" s="46">
        <f t="shared" si="87"/>
        <v>7874.13</v>
      </c>
      <c r="H649" s="46"/>
      <c r="I649" s="46">
        <f t="shared" si="88"/>
        <v>870.97</v>
      </c>
      <c r="J649" s="46">
        <f t="shared" si="89"/>
        <v>4006.45</v>
      </c>
      <c r="K649" s="62">
        <f t="shared" si="90"/>
        <v>12751.55</v>
      </c>
      <c r="L649" s="63" t="s">
        <v>985</v>
      </c>
      <c r="M649" s="151"/>
    </row>
    <row r="650" spans="1:13" s="43" customFormat="1" ht="39.75" customHeight="1">
      <c r="A650" s="59">
        <f t="shared" si="83"/>
        <v>640</v>
      </c>
      <c r="B650" s="60" t="s">
        <v>948</v>
      </c>
      <c r="C650" s="64" t="s">
        <v>1602</v>
      </c>
      <c r="D650" s="61" t="s">
        <v>953</v>
      </c>
      <c r="E650" s="46">
        <v>73.59</v>
      </c>
      <c r="F650" s="47">
        <f t="shared" si="84"/>
        <v>107</v>
      </c>
      <c r="G650" s="46">
        <f t="shared" si="87"/>
        <v>7874.13</v>
      </c>
      <c r="H650" s="46"/>
      <c r="I650" s="46">
        <f t="shared" si="88"/>
        <v>870.97</v>
      </c>
      <c r="J650" s="46">
        <f t="shared" si="89"/>
        <v>4006.45</v>
      </c>
      <c r="K650" s="62">
        <f t="shared" si="90"/>
        <v>12751.55</v>
      </c>
      <c r="L650" s="63" t="s">
        <v>985</v>
      </c>
      <c r="M650" s="151"/>
    </row>
    <row r="651" spans="1:13" s="43" customFormat="1" ht="39.75" customHeight="1">
      <c r="A651" s="59">
        <f t="shared" si="83"/>
        <v>641</v>
      </c>
      <c r="B651" s="60" t="s">
        <v>948</v>
      </c>
      <c r="C651" s="64" t="s">
        <v>1603</v>
      </c>
      <c r="D651" s="61" t="s">
        <v>953</v>
      </c>
      <c r="E651" s="46">
        <v>73.59</v>
      </c>
      <c r="F651" s="47">
        <f t="shared" si="84"/>
        <v>107</v>
      </c>
      <c r="G651" s="46">
        <f t="shared" si="87"/>
        <v>7874.13</v>
      </c>
      <c r="H651" s="46"/>
      <c r="I651" s="46">
        <f t="shared" si="88"/>
        <v>870.97</v>
      </c>
      <c r="J651" s="46">
        <f t="shared" si="89"/>
        <v>4006.45</v>
      </c>
      <c r="K651" s="62">
        <f t="shared" si="90"/>
        <v>12751.55</v>
      </c>
      <c r="L651" s="63" t="s">
        <v>985</v>
      </c>
      <c r="M651" s="151"/>
    </row>
    <row r="652" spans="1:13" s="43" customFormat="1" ht="39.75" customHeight="1">
      <c r="A652" s="59">
        <f t="shared" si="83"/>
        <v>642</v>
      </c>
      <c r="B652" s="60" t="s">
        <v>948</v>
      </c>
      <c r="C652" s="64" t="s">
        <v>1604</v>
      </c>
      <c r="D652" s="61" t="s">
        <v>953</v>
      </c>
      <c r="E652" s="46">
        <v>73.59</v>
      </c>
      <c r="F652" s="47">
        <f t="shared" si="84"/>
        <v>107</v>
      </c>
      <c r="G652" s="46">
        <f t="shared" si="87"/>
        <v>7874.13</v>
      </c>
      <c r="H652" s="46"/>
      <c r="I652" s="46">
        <f t="shared" si="88"/>
        <v>870.97</v>
      </c>
      <c r="J652" s="46">
        <f t="shared" si="89"/>
        <v>4006.45</v>
      </c>
      <c r="K652" s="62">
        <f t="shared" si="90"/>
        <v>12751.55</v>
      </c>
      <c r="L652" s="63" t="s">
        <v>985</v>
      </c>
      <c r="M652" s="151"/>
    </row>
    <row r="653" spans="1:13" s="43" customFormat="1" ht="39.75" customHeight="1">
      <c r="A653" s="59">
        <f t="shared" ref="A653:A716" si="91">A652+1</f>
        <v>643</v>
      </c>
      <c r="B653" s="60" t="s">
        <v>948</v>
      </c>
      <c r="C653" s="64" t="s">
        <v>1605</v>
      </c>
      <c r="D653" s="61" t="s">
        <v>953</v>
      </c>
      <c r="E653" s="46">
        <v>73.59</v>
      </c>
      <c r="F653" s="47">
        <f t="shared" si="84"/>
        <v>107</v>
      </c>
      <c r="G653" s="46">
        <f t="shared" si="87"/>
        <v>7874.13</v>
      </c>
      <c r="H653" s="46"/>
      <c r="I653" s="46">
        <f t="shared" si="88"/>
        <v>870.97</v>
      </c>
      <c r="J653" s="46">
        <f t="shared" si="89"/>
        <v>4006.45</v>
      </c>
      <c r="K653" s="62">
        <f t="shared" si="90"/>
        <v>12751.55</v>
      </c>
      <c r="L653" s="63" t="s">
        <v>985</v>
      </c>
      <c r="M653" s="151"/>
    </row>
    <row r="654" spans="1:13" s="43" customFormat="1" ht="39.75" customHeight="1">
      <c r="A654" s="59">
        <f t="shared" si="91"/>
        <v>644</v>
      </c>
      <c r="B654" s="60" t="s">
        <v>948</v>
      </c>
      <c r="C654" s="64" t="s">
        <v>1606</v>
      </c>
      <c r="D654" s="61" t="s">
        <v>953</v>
      </c>
      <c r="E654" s="46">
        <v>73.59</v>
      </c>
      <c r="F654" s="47">
        <f t="shared" si="84"/>
        <v>107</v>
      </c>
      <c r="G654" s="46">
        <f t="shared" si="87"/>
        <v>7874.13</v>
      </c>
      <c r="H654" s="46"/>
      <c r="I654" s="46">
        <f t="shared" si="88"/>
        <v>870.97</v>
      </c>
      <c r="J654" s="46">
        <f t="shared" si="89"/>
        <v>4006.45</v>
      </c>
      <c r="K654" s="62">
        <f t="shared" si="90"/>
        <v>12751.55</v>
      </c>
      <c r="L654" s="63" t="s">
        <v>985</v>
      </c>
      <c r="M654" s="151"/>
    </row>
    <row r="655" spans="1:13" s="43" customFormat="1" ht="39.75" customHeight="1">
      <c r="A655" s="59">
        <f t="shared" si="91"/>
        <v>645</v>
      </c>
      <c r="B655" s="60" t="s">
        <v>948</v>
      </c>
      <c r="C655" s="64" t="s">
        <v>1607</v>
      </c>
      <c r="D655" s="61" t="s">
        <v>953</v>
      </c>
      <c r="E655" s="46">
        <v>73.59</v>
      </c>
      <c r="F655" s="47">
        <f t="shared" si="84"/>
        <v>107</v>
      </c>
      <c r="G655" s="46">
        <f t="shared" si="87"/>
        <v>7874.13</v>
      </c>
      <c r="H655" s="46"/>
      <c r="I655" s="46">
        <f t="shared" si="88"/>
        <v>870.97</v>
      </c>
      <c r="J655" s="46">
        <f t="shared" si="89"/>
        <v>4006.45</v>
      </c>
      <c r="K655" s="62">
        <f t="shared" si="90"/>
        <v>12751.55</v>
      </c>
      <c r="L655" s="63" t="s">
        <v>985</v>
      </c>
      <c r="M655" s="151"/>
    </row>
    <row r="656" spans="1:13" s="43" customFormat="1" ht="39.75" customHeight="1">
      <c r="A656" s="59">
        <f t="shared" si="91"/>
        <v>646</v>
      </c>
      <c r="B656" s="60" t="s">
        <v>948</v>
      </c>
      <c r="C656" s="64" t="s">
        <v>1608</v>
      </c>
      <c r="D656" s="61" t="s">
        <v>953</v>
      </c>
      <c r="E656" s="46">
        <v>73.59</v>
      </c>
      <c r="F656" s="47">
        <f t="shared" si="84"/>
        <v>107</v>
      </c>
      <c r="G656" s="46">
        <f t="shared" si="87"/>
        <v>7874.13</v>
      </c>
      <c r="H656" s="46"/>
      <c r="I656" s="46">
        <f t="shared" si="88"/>
        <v>870.97</v>
      </c>
      <c r="J656" s="46">
        <f t="shared" si="89"/>
        <v>4006.45</v>
      </c>
      <c r="K656" s="62">
        <f t="shared" si="90"/>
        <v>12751.55</v>
      </c>
      <c r="L656" s="63" t="s">
        <v>985</v>
      </c>
      <c r="M656" s="151"/>
    </row>
    <row r="657" spans="1:13" s="43" customFormat="1" ht="39.75" customHeight="1">
      <c r="A657" s="59">
        <f t="shared" si="91"/>
        <v>647</v>
      </c>
      <c r="B657" s="60" t="s">
        <v>948</v>
      </c>
      <c r="C657" s="64" t="s">
        <v>1609</v>
      </c>
      <c r="D657" s="61" t="s">
        <v>953</v>
      </c>
      <c r="E657" s="46">
        <v>73.59</v>
      </c>
      <c r="F657" s="47">
        <f t="shared" si="84"/>
        <v>107</v>
      </c>
      <c r="G657" s="46">
        <f t="shared" si="87"/>
        <v>7874.13</v>
      </c>
      <c r="H657" s="46"/>
      <c r="I657" s="46">
        <f t="shared" si="88"/>
        <v>870.97</v>
      </c>
      <c r="J657" s="46">
        <f t="shared" si="89"/>
        <v>4006.45</v>
      </c>
      <c r="K657" s="62">
        <f t="shared" si="90"/>
        <v>12751.55</v>
      </c>
      <c r="L657" s="63" t="s">
        <v>985</v>
      </c>
      <c r="M657" s="151"/>
    </row>
    <row r="658" spans="1:13" s="43" customFormat="1" ht="39.75" customHeight="1">
      <c r="A658" s="59">
        <f t="shared" si="91"/>
        <v>648</v>
      </c>
      <c r="B658" s="60" t="s">
        <v>948</v>
      </c>
      <c r="C658" s="64" t="s">
        <v>1610</v>
      </c>
      <c r="D658" s="61" t="s">
        <v>953</v>
      </c>
      <c r="E658" s="46">
        <v>73.59</v>
      </c>
      <c r="F658" s="47">
        <f t="shared" si="84"/>
        <v>107</v>
      </c>
      <c r="G658" s="46">
        <f t="shared" si="87"/>
        <v>7874.13</v>
      </c>
      <c r="H658" s="46"/>
      <c r="I658" s="46">
        <f t="shared" si="88"/>
        <v>870.97</v>
      </c>
      <c r="J658" s="46">
        <f t="shared" si="89"/>
        <v>4006.45</v>
      </c>
      <c r="K658" s="62">
        <f t="shared" si="90"/>
        <v>12751.55</v>
      </c>
      <c r="L658" s="63" t="s">
        <v>985</v>
      </c>
      <c r="M658" s="151"/>
    </row>
    <row r="659" spans="1:13" s="43" customFormat="1" ht="39.75" customHeight="1">
      <c r="A659" s="59">
        <f t="shared" si="91"/>
        <v>649</v>
      </c>
      <c r="B659" s="60" t="s">
        <v>948</v>
      </c>
      <c r="C659" s="64" t="s">
        <v>1611</v>
      </c>
      <c r="D659" s="61" t="s">
        <v>953</v>
      </c>
      <c r="E659" s="46">
        <v>73.59</v>
      </c>
      <c r="F659" s="47">
        <f t="shared" si="84"/>
        <v>107</v>
      </c>
      <c r="G659" s="46">
        <f t="shared" si="87"/>
        <v>7874.13</v>
      </c>
      <c r="H659" s="46"/>
      <c r="I659" s="46">
        <f t="shared" si="88"/>
        <v>870.97</v>
      </c>
      <c r="J659" s="46">
        <f t="shared" si="89"/>
        <v>4006.45</v>
      </c>
      <c r="K659" s="62">
        <f t="shared" si="90"/>
        <v>12751.55</v>
      </c>
      <c r="L659" s="63" t="s">
        <v>985</v>
      </c>
      <c r="M659" s="151"/>
    </row>
    <row r="660" spans="1:13" s="43" customFormat="1" ht="39.75" customHeight="1">
      <c r="A660" s="59">
        <f t="shared" si="91"/>
        <v>650</v>
      </c>
      <c r="B660" s="60" t="s">
        <v>948</v>
      </c>
      <c r="C660" s="64" t="s">
        <v>1612</v>
      </c>
      <c r="D660" s="61" t="s">
        <v>953</v>
      </c>
      <c r="E660" s="46">
        <v>73.59</v>
      </c>
      <c r="F660" s="47">
        <f t="shared" si="84"/>
        <v>107</v>
      </c>
      <c r="G660" s="46">
        <f t="shared" si="87"/>
        <v>7874.13</v>
      </c>
      <c r="H660" s="46"/>
      <c r="I660" s="46">
        <f t="shared" si="88"/>
        <v>870.97</v>
      </c>
      <c r="J660" s="46">
        <f t="shared" si="89"/>
        <v>4006.45</v>
      </c>
      <c r="K660" s="62">
        <f t="shared" si="90"/>
        <v>12751.55</v>
      </c>
      <c r="L660" s="63" t="s">
        <v>985</v>
      </c>
      <c r="M660" s="151"/>
    </row>
    <row r="661" spans="1:13" s="43" customFormat="1" ht="39.75" customHeight="1">
      <c r="A661" s="59">
        <f t="shared" si="91"/>
        <v>651</v>
      </c>
      <c r="B661" s="60" t="s">
        <v>948</v>
      </c>
      <c r="C661" s="64" t="s">
        <v>1613</v>
      </c>
      <c r="D661" s="61" t="s">
        <v>953</v>
      </c>
      <c r="E661" s="46">
        <v>73.59</v>
      </c>
      <c r="F661" s="47">
        <f t="shared" si="84"/>
        <v>30.999999999999996</v>
      </c>
      <c r="G661" s="46">
        <v>2281.29</v>
      </c>
      <c r="H661" s="46"/>
      <c r="I661" s="46">
        <v>250</v>
      </c>
      <c r="J661" s="46">
        <v>1150</v>
      </c>
      <c r="K661" s="62">
        <f t="shared" si="90"/>
        <v>3681.29</v>
      </c>
      <c r="L661" s="63"/>
      <c r="M661" s="151"/>
    </row>
    <row r="662" spans="1:13" s="43" customFormat="1" ht="39.75" customHeight="1">
      <c r="A662" s="59">
        <f t="shared" si="91"/>
        <v>652</v>
      </c>
      <c r="B662" s="60" t="s">
        <v>948</v>
      </c>
      <c r="C662" s="64" t="s">
        <v>1614</v>
      </c>
      <c r="D662" s="61" t="s">
        <v>953</v>
      </c>
      <c r="E662" s="46">
        <v>73.59</v>
      </c>
      <c r="F662" s="47">
        <f t="shared" si="84"/>
        <v>107</v>
      </c>
      <c r="G662" s="46">
        <f>2281.29+5592.84</f>
        <v>7874.13</v>
      </c>
      <c r="H662" s="46"/>
      <c r="I662" s="46">
        <f>250+620.97</f>
        <v>870.97</v>
      </c>
      <c r="J662" s="46">
        <f>1150+2856.45</f>
        <v>4006.45</v>
      </c>
      <c r="K662" s="62">
        <f t="shared" si="90"/>
        <v>12751.55</v>
      </c>
      <c r="L662" s="63" t="s">
        <v>985</v>
      </c>
      <c r="M662" s="151"/>
    </row>
    <row r="663" spans="1:13" s="43" customFormat="1" ht="39.75" customHeight="1">
      <c r="A663" s="59">
        <f t="shared" si="91"/>
        <v>653</v>
      </c>
      <c r="B663" s="60" t="s">
        <v>948</v>
      </c>
      <c r="C663" s="64" t="s">
        <v>1615</v>
      </c>
      <c r="D663" s="61" t="s">
        <v>953</v>
      </c>
      <c r="E663" s="46">
        <v>73.59</v>
      </c>
      <c r="F663" s="47">
        <f t="shared" si="84"/>
        <v>107</v>
      </c>
      <c r="G663" s="46">
        <f>2281.29+5592.84</f>
        <v>7874.13</v>
      </c>
      <c r="H663" s="46"/>
      <c r="I663" s="46">
        <f>250+620.97</f>
        <v>870.97</v>
      </c>
      <c r="J663" s="46">
        <f>1150+2856.45</f>
        <v>4006.45</v>
      </c>
      <c r="K663" s="62">
        <f t="shared" si="90"/>
        <v>12751.55</v>
      </c>
      <c r="L663" s="63" t="s">
        <v>985</v>
      </c>
      <c r="M663" s="151"/>
    </row>
    <row r="664" spans="1:13" s="43" customFormat="1" ht="39.75" customHeight="1">
      <c r="A664" s="59">
        <f t="shared" si="91"/>
        <v>654</v>
      </c>
      <c r="B664" s="60" t="s">
        <v>948</v>
      </c>
      <c r="C664" s="64" t="s">
        <v>1616</v>
      </c>
      <c r="D664" s="61" t="s">
        <v>953</v>
      </c>
      <c r="E664" s="46">
        <v>73.59</v>
      </c>
      <c r="F664" s="47">
        <f t="shared" si="84"/>
        <v>107</v>
      </c>
      <c r="G664" s="46">
        <f>2281.29+5592.84</f>
        <v>7874.13</v>
      </c>
      <c r="H664" s="46"/>
      <c r="I664" s="46">
        <f>250+620.97</f>
        <v>870.97</v>
      </c>
      <c r="J664" s="46">
        <f>1150+2856.45</f>
        <v>4006.45</v>
      </c>
      <c r="K664" s="62">
        <f t="shared" si="90"/>
        <v>12751.55</v>
      </c>
      <c r="L664" s="63" t="s">
        <v>985</v>
      </c>
      <c r="M664" s="151"/>
    </row>
    <row r="665" spans="1:13" s="43" customFormat="1" ht="39.75" customHeight="1">
      <c r="A665" s="59">
        <f t="shared" si="91"/>
        <v>655</v>
      </c>
      <c r="B665" s="60" t="s">
        <v>948</v>
      </c>
      <c r="C665" s="64" t="s">
        <v>1617</v>
      </c>
      <c r="D665" s="61" t="s">
        <v>953</v>
      </c>
      <c r="E665" s="46">
        <v>73.59</v>
      </c>
      <c r="F665" s="47">
        <f t="shared" si="84"/>
        <v>107</v>
      </c>
      <c r="G665" s="46">
        <f>2281.29+5592.84</f>
        <v>7874.13</v>
      </c>
      <c r="H665" s="46"/>
      <c r="I665" s="46">
        <f>250+620.97</f>
        <v>870.97</v>
      </c>
      <c r="J665" s="46">
        <f>1150+2856.45</f>
        <v>4006.45</v>
      </c>
      <c r="K665" s="62">
        <f t="shared" si="90"/>
        <v>12751.55</v>
      </c>
      <c r="L665" s="63" t="s">
        <v>985</v>
      </c>
      <c r="M665" s="151"/>
    </row>
    <row r="666" spans="1:13" s="43" customFormat="1" ht="39.75" customHeight="1">
      <c r="A666" s="59">
        <f t="shared" si="91"/>
        <v>656</v>
      </c>
      <c r="B666" s="60" t="s">
        <v>948</v>
      </c>
      <c r="C666" s="64" t="s">
        <v>1618</v>
      </c>
      <c r="D666" s="61" t="s">
        <v>953</v>
      </c>
      <c r="E666" s="46">
        <v>73.59</v>
      </c>
      <c r="F666" s="47">
        <f t="shared" si="84"/>
        <v>30.999999999999996</v>
      </c>
      <c r="G666" s="46">
        <v>2281.29</v>
      </c>
      <c r="H666" s="46"/>
      <c r="I666" s="46">
        <v>250</v>
      </c>
      <c r="J666" s="46">
        <v>1150</v>
      </c>
      <c r="K666" s="62">
        <f t="shared" si="90"/>
        <v>3681.29</v>
      </c>
      <c r="L666" s="63"/>
      <c r="M666" s="151"/>
    </row>
    <row r="667" spans="1:13" s="43" customFormat="1" ht="39.75" customHeight="1">
      <c r="A667" s="59">
        <f t="shared" si="91"/>
        <v>657</v>
      </c>
      <c r="B667" s="60" t="s">
        <v>948</v>
      </c>
      <c r="C667" s="64" t="s">
        <v>1619</v>
      </c>
      <c r="D667" s="61" t="s">
        <v>953</v>
      </c>
      <c r="E667" s="46">
        <v>73.59</v>
      </c>
      <c r="F667" s="47">
        <f t="shared" si="84"/>
        <v>107</v>
      </c>
      <c r="G667" s="46">
        <f>2281.29+5592.84</f>
        <v>7874.13</v>
      </c>
      <c r="H667" s="46"/>
      <c r="I667" s="46">
        <f>250+620.97</f>
        <v>870.97</v>
      </c>
      <c r="J667" s="46">
        <f>1150+2856.45</f>
        <v>4006.45</v>
      </c>
      <c r="K667" s="62">
        <f t="shared" si="90"/>
        <v>12751.55</v>
      </c>
      <c r="L667" s="63" t="s">
        <v>985</v>
      </c>
      <c r="M667" s="151"/>
    </row>
    <row r="668" spans="1:13" s="43" customFormat="1" ht="39.75" customHeight="1">
      <c r="A668" s="59">
        <f t="shared" si="91"/>
        <v>658</v>
      </c>
      <c r="B668" s="60" t="s">
        <v>948</v>
      </c>
      <c r="C668" s="64" t="s">
        <v>1620</v>
      </c>
      <c r="D668" s="61" t="s">
        <v>953</v>
      </c>
      <c r="E668" s="46">
        <v>73.59</v>
      </c>
      <c r="F668" s="47">
        <f t="shared" si="84"/>
        <v>107</v>
      </c>
      <c r="G668" s="46">
        <f>2281.29+5592.84</f>
        <v>7874.13</v>
      </c>
      <c r="H668" s="46"/>
      <c r="I668" s="46">
        <f>250+620.97</f>
        <v>870.97</v>
      </c>
      <c r="J668" s="46">
        <f>1150+2856.45</f>
        <v>4006.45</v>
      </c>
      <c r="K668" s="62">
        <f t="shared" si="90"/>
        <v>12751.55</v>
      </c>
      <c r="L668" s="63" t="s">
        <v>985</v>
      </c>
      <c r="M668" s="151"/>
    </row>
    <row r="669" spans="1:13" s="43" customFormat="1" ht="39.75" customHeight="1">
      <c r="A669" s="59">
        <f t="shared" si="91"/>
        <v>659</v>
      </c>
      <c r="B669" s="60" t="s">
        <v>948</v>
      </c>
      <c r="C669" s="64" t="s">
        <v>1621</v>
      </c>
      <c r="D669" s="61" t="s">
        <v>953</v>
      </c>
      <c r="E669" s="46">
        <v>73.59</v>
      </c>
      <c r="F669" s="47">
        <f t="shared" si="84"/>
        <v>107</v>
      </c>
      <c r="G669" s="46">
        <f>2281.29+5592.84</f>
        <v>7874.13</v>
      </c>
      <c r="H669" s="46"/>
      <c r="I669" s="46">
        <f>250+620.97</f>
        <v>870.97</v>
      </c>
      <c r="J669" s="46">
        <f>1150+2856.45</f>
        <v>4006.45</v>
      </c>
      <c r="K669" s="62">
        <f t="shared" si="90"/>
        <v>12751.55</v>
      </c>
      <c r="L669" s="63" t="s">
        <v>985</v>
      </c>
      <c r="M669" s="151"/>
    </row>
    <row r="670" spans="1:13" s="43" customFormat="1" ht="39.75" customHeight="1">
      <c r="A670" s="59">
        <f t="shared" si="91"/>
        <v>660</v>
      </c>
      <c r="B670" s="60" t="s">
        <v>948</v>
      </c>
      <c r="C670" s="64" t="s">
        <v>1622</v>
      </c>
      <c r="D670" s="61" t="s">
        <v>953</v>
      </c>
      <c r="E670" s="46">
        <v>73.59</v>
      </c>
      <c r="F670" s="47">
        <f t="shared" si="84"/>
        <v>107</v>
      </c>
      <c r="G670" s="46">
        <f>2281.29+5592.84</f>
        <v>7874.13</v>
      </c>
      <c r="H670" s="46"/>
      <c r="I670" s="46">
        <f>250+620.97</f>
        <v>870.97</v>
      </c>
      <c r="J670" s="46">
        <f>1150+2856.45</f>
        <v>4006.45</v>
      </c>
      <c r="K670" s="62">
        <f t="shared" si="90"/>
        <v>12751.55</v>
      </c>
      <c r="L670" s="63" t="s">
        <v>985</v>
      </c>
      <c r="M670" s="151"/>
    </row>
    <row r="671" spans="1:13" s="43" customFormat="1" ht="39.75" customHeight="1">
      <c r="A671" s="59">
        <f t="shared" si="91"/>
        <v>661</v>
      </c>
      <c r="B671" s="60" t="s">
        <v>948</v>
      </c>
      <c r="C671" s="64" t="s">
        <v>1623</v>
      </c>
      <c r="D671" s="61" t="s">
        <v>953</v>
      </c>
      <c r="E671" s="46">
        <v>73.59</v>
      </c>
      <c r="F671" s="47">
        <f t="shared" si="84"/>
        <v>107</v>
      </c>
      <c r="G671" s="46">
        <f>2281.29+5592.84</f>
        <v>7874.13</v>
      </c>
      <c r="H671" s="46"/>
      <c r="I671" s="46">
        <f>250+620.97</f>
        <v>870.97</v>
      </c>
      <c r="J671" s="46">
        <f>1150+2856.45</f>
        <v>4006.45</v>
      </c>
      <c r="K671" s="62">
        <f t="shared" si="90"/>
        <v>12751.55</v>
      </c>
      <c r="L671" s="63" t="s">
        <v>985</v>
      </c>
      <c r="M671" s="151"/>
    </row>
    <row r="672" spans="1:13" s="43" customFormat="1" ht="39.75" customHeight="1">
      <c r="A672" s="59">
        <f t="shared" si="91"/>
        <v>662</v>
      </c>
      <c r="B672" s="60" t="s">
        <v>948</v>
      </c>
      <c r="C672" s="64" t="s">
        <v>1624</v>
      </c>
      <c r="D672" s="61" t="s">
        <v>953</v>
      </c>
      <c r="E672" s="46">
        <v>73.59</v>
      </c>
      <c r="F672" s="47">
        <f t="shared" si="84"/>
        <v>30.999999999999996</v>
      </c>
      <c r="G672" s="46">
        <v>2281.29</v>
      </c>
      <c r="H672" s="46"/>
      <c r="I672" s="46">
        <v>250</v>
      </c>
      <c r="J672" s="46">
        <v>1150</v>
      </c>
      <c r="K672" s="62">
        <f t="shared" si="90"/>
        <v>3681.29</v>
      </c>
      <c r="L672" s="63"/>
      <c r="M672" s="151"/>
    </row>
    <row r="673" spans="1:13" s="43" customFormat="1" ht="39.75" customHeight="1">
      <c r="A673" s="59">
        <f t="shared" si="91"/>
        <v>663</v>
      </c>
      <c r="B673" s="60" t="s">
        <v>948</v>
      </c>
      <c r="C673" s="64" t="s">
        <v>1625</v>
      </c>
      <c r="D673" s="61" t="s">
        <v>953</v>
      </c>
      <c r="E673" s="46">
        <v>73.59</v>
      </c>
      <c r="F673" s="47">
        <f t="shared" si="84"/>
        <v>30.999999999999996</v>
      </c>
      <c r="G673" s="46">
        <v>2281.29</v>
      </c>
      <c r="H673" s="46"/>
      <c r="I673" s="46">
        <v>250</v>
      </c>
      <c r="J673" s="46">
        <v>1150</v>
      </c>
      <c r="K673" s="62">
        <f t="shared" si="90"/>
        <v>3681.29</v>
      </c>
      <c r="L673" s="63"/>
      <c r="M673" s="151"/>
    </row>
    <row r="674" spans="1:13" s="43" customFormat="1" ht="39.75" customHeight="1">
      <c r="A674" s="59">
        <f t="shared" si="91"/>
        <v>664</v>
      </c>
      <c r="B674" s="60" t="s">
        <v>948</v>
      </c>
      <c r="C674" s="64" t="s">
        <v>1626</v>
      </c>
      <c r="D674" s="61" t="s">
        <v>953</v>
      </c>
      <c r="E674" s="46">
        <v>73.59</v>
      </c>
      <c r="F674" s="47">
        <f t="shared" si="84"/>
        <v>107</v>
      </c>
      <c r="G674" s="46">
        <f>2281.29+5592.84</f>
        <v>7874.13</v>
      </c>
      <c r="H674" s="46"/>
      <c r="I674" s="46">
        <f>250+620.97</f>
        <v>870.97</v>
      </c>
      <c r="J674" s="46">
        <f>1150+2856.45</f>
        <v>4006.45</v>
      </c>
      <c r="K674" s="62">
        <f t="shared" si="90"/>
        <v>12751.55</v>
      </c>
      <c r="L674" s="63" t="s">
        <v>985</v>
      </c>
      <c r="M674" s="151"/>
    </row>
    <row r="675" spans="1:13" s="43" customFormat="1" ht="39.75" customHeight="1">
      <c r="A675" s="59">
        <f t="shared" si="91"/>
        <v>665</v>
      </c>
      <c r="B675" s="60" t="s">
        <v>948</v>
      </c>
      <c r="C675" s="64" t="s">
        <v>1627</v>
      </c>
      <c r="D675" s="61" t="s">
        <v>953</v>
      </c>
      <c r="E675" s="46">
        <v>73.59</v>
      </c>
      <c r="F675" s="47">
        <f t="shared" si="84"/>
        <v>30.999999999999996</v>
      </c>
      <c r="G675" s="46">
        <v>2281.29</v>
      </c>
      <c r="H675" s="46"/>
      <c r="I675" s="46">
        <v>250</v>
      </c>
      <c r="J675" s="46">
        <v>1150</v>
      </c>
      <c r="K675" s="62">
        <f t="shared" si="90"/>
        <v>3681.29</v>
      </c>
      <c r="L675" s="63"/>
      <c r="M675" s="151"/>
    </row>
    <row r="676" spans="1:13" s="43" customFormat="1" ht="39.75" customHeight="1">
      <c r="A676" s="59">
        <f t="shared" si="91"/>
        <v>666</v>
      </c>
      <c r="B676" s="60" t="s">
        <v>948</v>
      </c>
      <c r="C676" s="64" t="s">
        <v>1628</v>
      </c>
      <c r="D676" s="61" t="s">
        <v>953</v>
      </c>
      <c r="E676" s="46">
        <v>73.59</v>
      </c>
      <c r="F676" s="47">
        <f t="shared" si="84"/>
        <v>107</v>
      </c>
      <c r="G676" s="46">
        <f>2281.29+5592.84</f>
        <v>7874.13</v>
      </c>
      <c r="H676" s="46"/>
      <c r="I676" s="46">
        <f>250+620.97</f>
        <v>870.97</v>
      </c>
      <c r="J676" s="46">
        <f>1150+2856.45</f>
        <v>4006.45</v>
      </c>
      <c r="K676" s="62">
        <f t="shared" si="90"/>
        <v>12751.55</v>
      </c>
      <c r="L676" s="63" t="s">
        <v>985</v>
      </c>
      <c r="M676" s="151"/>
    </row>
    <row r="677" spans="1:13" s="43" customFormat="1" ht="39.75" customHeight="1">
      <c r="A677" s="59">
        <f t="shared" si="91"/>
        <v>667</v>
      </c>
      <c r="B677" s="60" t="s">
        <v>948</v>
      </c>
      <c r="C677" s="64" t="s">
        <v>1629</v>
      </c>
      <c r="D677" s="61" t="s">
        <v>953</v>
      </c>
      <c r="E677" s="46">
        <v>73.59</v>
      </c>
      <c r="F677" s="47">
        <f t="shared" si="84"/>
        <v>107</v>
      </c>
      <c r="G677" s="46">
        <f>2281.29+5592.84</f>
        <v>7874.13</v>
      </c>
      <c r="H677" s="46"/>
      <c r="I677" s="46">
        <f>250+620.97</f>
        <v>870.97</v>
      </c>
      <c r="J677" s="46">
        <f>1150+2856.45</f>
        <v>4006.45</v>
      </c>
      <c r="K677" s="62">
        <f t="shared" si="90"/>
        <v>12751.55</v>
      </c>
      <c r="L677" s="63" t="s">
        <v>985</v>
      </c>
      <c r="M677" s="151"/>
    </row>
    <row r="678" spans="1:13" s="43" customFormat="1" ht="39.75" customHeight="1">
      <c r="A678" s="59">
        <f t="shared" si="91"/>
        <v>668</v>
      </c>
      <c r="B678" s="60" t="s">
        <v>948</v>
      </c>
      <c r="C678" s="64" t="s">
        <v>1630</v>
      </c>
      <c r="D678" s="61" t="s">
        <v>953</v>
      </c>
      <c r="E678" s="46">
        <v>73.59</v>
      </c>
      <c r="F678" s="47">
        <f t="shared" si="84"/>
        <v>107</v>
      </c>
      <c r="G678" s="46">
        <f>2281.29+5592.84</f>
        <v>7874.13</v>
      </c>
      <c r="H678" s="46"/>
      <c r="I678" s="46">
        <f>250+620.97</f>
        <v>870.97</v>
      </c>
      <c r="J678" s="46">
        <f>1150+2856.45</f>
        <v>4006.45</v>
      </c>
      <c r="K678" s="62">
        <f t="shared" si="90"/>
        <v>12751.55</v>
      </c>
      <c r="L678" s="63" t="s">
        <v>985</v>
      </c>
      <c r="M678" s="151"/>
    </row>
    <row r="679" spans="1:13" s="43" customFormat="1" ht="39.75" customHeight="1">
      <c r="A679" s="59">
        <f t="shared" si="91"/>
        <v>669</v>
      </c>
      <c r="B679" s="60" t="s">
        <v>948</v>
      </c>
      <c r="C679" s="64" t="s">
        <v>1631</v>
      </c>
      <c r="D679" s="61" t="s">
        <v>953</v>
      </c>
      <c r="E679" s="46">
        <v>73.59</v>
      </c>
      <c r="F679" s="47">
        <f t="shared" si="84"/>
        <v>107</v>
      </c>
      <c r="G679" s="46">
        <f>2281.29+5592.84</f>
        <v>7874.13</v>
      </c>
      <c r="H679" s="46"/>
      <c r="I679" s="46">
        <f>250+620.97</f>
        <v>870.97</v>
      </c>
      <c r="J679" s="46">
        <f>1150+2856.45</f>
        <v>4006.45</v>
      </c>
      <c r="K679" s="62">
        <f t="shared" si="90"/>
        <v>12751.55</v>
      </c>
      <c r="L679" s="63" t="s">
        <v>985</v>
      </c>
      <c r="M679" s="151"/>
    </row>
    <row r="680" spans="1:13" s="43" customFormat="1" ht="39.75" customHeight="1">
      <c r="A680" s="59">
        <f t="shared" si="91"/>
        <v>670</v>
      </c>
      <c r="B680" s="60" t="s">
        <v>948</v>
      </c>
      <c r="C680" s="64" t="s">
        <v>1632</v>
      </c>
      <c r="D680" s="61" t="s">
        <v>953</v>
      </c>
      <c r="E680" s="46">
        <v>73.59</v>
      </c>
      <c r="F680" s="47">
        <f t="shared" si="84"/>
        <v>30.999999999999996</v>
      </c>
      <c r="G680" s="46">
        <v>2281.29</v>
      </c>
      <c r="H680" s="46"/>
      <c r="I680" s="46">
        <v>250</v>
      </c>
      <c r="J680" s="46">
        <v>1150</v>
      </c>
      <c r="K680" s="62">
        <f t="shared" si="90"/>
        <v>3681.29</v>
      </c>
      <c r="L680" s="63"/>
      <c r="M680" s="151"/>
    </row>
    <row r="681" spans="1:13" s="43" customFormat="1" ht="39.75" customHeight="1">
      <c r="A681" s="59">
        <f t="shared" si="91"/>
        <v>671</v>
      </c>
      <c r="B681" s="60" t="s">
        <v>948</v>
      </c>
      <c r="C681" s="64" t="s">
        <v>1633</v>
      </c>
      <c r="D681" s="61" t="s">
        <v>953</v>
      </c>
      <c r="E681" s="46">
        <v>73.59</v>
      </c>
      <c r="F681" s="47">
        <f t="shared" si="84"/>
        <v>107</v>
      </c>
      <c r="G681" s="46">
        <f t="shared" ref="G681:G695" si="92">2281.29+5592.84</f>
        <v>7874.13</v>
      </c>
      <c r="H681" s="46"/>
      <c r="I681" s="46">
        <f t="shared" ref="I681:I695" si="93">250+620.97</f>
        <v>870.97</v>
      </c>
      <c r="J681" s="46">
        <f t="shared" ref="J681:J695" si="94">1150+2856.45</f>
        <v>4006.45</v>
      </c>
      <c r="K681" s="62">
        <f t="shared" si="90"/>
        <v>12751.55</v>
      </c>
      <c r="L681" s="63" t="s">
        <v>985</v>
      </c>
      <c r="M681" s="151"/>
    </row>
    <row r="682" spans="1:13" s="43" customFormat="1" ht="39.75" customHeight="1">
      <c r="A682" s="59">
        <f t="shared" si="91"/>
        <v>672</v>
      </c>
      <c r="B682" s="60" t="s">
        <v>948</v>
      </c>
      <c r="C682" s="64" t="s">
        <v>1634</v>
      </c>
      <c r="D682" s="61" t="s">
        <v>953</v>
      </c>
      <c r="E682" s="46">
        <v>73.59</v>
      </c>
      <c r="F682" s="47">
        <f t="shared" si="84"/>
        <v>107</v>
      </c>
      <c r="G682" s="46">
        <f t="shared" si="92"/>
        <v>7874.13</v>
      </c>
      <c r="H682" s="46"/>
      <c r="I682" s="46">
        <f t="shared" si="93"/>
        <v>870.97</v>
      </c>
      <c r="J682" s="46">
        <f t="shared" si="94"/>
        <v>4006.45</v>
      </c>
      <c r="K682" s="62">
        <f t="shared" si="90"/>
        <v>12751.55</v>
      </c>
      <c r="L682" s="63" t="s">
        <v>985</v>
      </c>
      <c r="M682" s="151"/>
    </row>
    <row r="683" spans="1:13" s="43" customFormat="1" ht="39.75" customHeight="1">
      <c r="A683" s="59">
        <f t="shared" si="91"/>
        <v>673</v>
      </c>
      <c r="B683" s="60" t="s">
        <v>948</v>
      </c>
      <c r="C683" s="64" t="s">
        <v>1635</v>
      </c>
      <c r="D683" s="61" t="s">
        <v>953</v>
      </c>
      <c r="E683" s="46">
        <v>73.59</v>
      </c>
      <c r="F683" s="47">
        <f t="shared" si="84"/>
        <v>107</v>
      </c>
      <c r="G683" s="46">
        <f t="shared" si="92"/>
        <v>7874.13</v>
      </c>
      <c r="H683" s="46"/>
      <c r="I683" s="46">
        <f t="shared" si="93"/>
        <v>870.97</v>
      </c>
      <c r="J683" s="46">
        <f t="shared" si="94"/>
        <v>4006.45</v>
      </c>
      <c r="K683" s="62">
        <f t="shared" si="90"/>
        <v>12751.55</v>
      </c>
      <c r="L683" s="63" t="s">
        <v>985</v>
      </c>
      <c r="M683" s="151"/>
    </row>
    <row r="684" spans="1:13" s="43" customFormat="1" ht="39.75" customHeight="1">
      <c r="A684" s="59">
        <f t="shared" si="91"/>
        <v>674</v>
      </c>
      <c r="B684" s="60" t="s">
        <v>948</v>
      </c>
      <c r="C684" s="64" t="s">
        <v>1636</v>
      </c>
      <c r="D684" s="61" t="s">
        <v>953</v>
      </c>
      <c r="E684" s="46">
        <v>73.59</v>
      </c>
      <c r="F684" s="47">
        <f t="shared" si="84"/>
        <v>107</v>
      </c>
      <c r="G684" s="46">
        <f t="shared" si="92"/>
        <v>7874.13</v>
      </c>
      <c r="H684" s="46"/>
      <c r="I684" s="46">
        <f t="shared" si="93"/>
        <v>870.97</v>
      </c>
      <c r="J684" s="46">
        <f t="shared" si="94"/>
        <v>4006.45</v>
      </c>
      <c r="K684" s="62">
        <f t="shared" si="90"/>
        <v>12751.55</v>
      </c>
      <c r="L684" s="63" t="s">
        <v>985</v>
      </c>
      <c r="M684" s="151"/>
    </row>
    <row r="685" spans="1:13" s="43" customFormat="1" ht="39.75" customHeight="1">
      <c r="A685" s="59">
        <f t="shared" si="91"/>
        <v>675</v>
      </c>
      <c r="B685" s="60" t="s">
        <v>948</v>
      </c>
      <c r="C685" s="64" t="s">
        <v>1637</v>
      </c>
      <c r="D685" s="61" t="s">
        <v>953</v>
      </c>
      <c r="E685" s="46">
        <v>73.59</v>
      </c>
      <c r="F685" s="47">
        <f t="shared" si="84"/>
        <v>107</v>
      </c>
      <c r="G685" s="46">
        <f t="shared" si="92"/>
        <v>7874.13</v>
      </c>
      <c r="H685" s="46"/>
      <c r="I685" s="46">
        <f t="shared" si="93"/>
        <v>870.97</v>
      </c>
      <c r="J685" s="46">
        <f t="shared" si="94"/>
        <v>4006.45</v>
      </c>
      <c r="K685" s="62">
        <f t="shared" si="90"/>
        <v>12751.55</v>
      </c>
      <c r="L685" s="63" t="s">
        <v>985</v>
      </c>
      <c r="M685" s="151"/>
    </row>
    <row r="686" spans="1:13" s="43" customFormat="1" ht="39.75" customHeight="1">
      <c r="A686" s="59">
        <f t="shared" si="91"/>
        <v>676</v>
      </c>
      <c r="B686" s="60" t="s">
        <v>948</v>
      </c>
      <c r="C686" s="64" t="s">
        <v>1638</v>
      </c>
      <c r="D686" s="61" t="s">
        <v>953</v>
      </c>
      <c r="E686" s="46">
        <v>73.59</v>
      </c>
      <c r="F686" s="47">
        <f t="shared" si="84"/>
        <v>107</v>
      </c>
      <c r="G686" s="46">
        <f t="shared" si="92"/>
        <v>7874.13</v>
      </c>
      <c r="H686" s="46"/>
      <c r="I686" s="46">
        <f t="shared" si="93"/>
        <v>870.97</v>
      </c>
      <c r="J686" s="46">
        <f t="shared" si="94"/>
        <v>4006.45</v>
      </c>
      <c r="K686" s="62">
        <f t="shared" si="90"/>
        <v>12751.55</v>
      </c>
      <c r="L686" s="63" t="s">
        <v>985</v>
      </c>
      <c r="M686" s="151"/>
    </row>
    <row r="687" spans="1:13" s="43" customFormat="1" ht="39.75" customHeight="1">
      <c r="A687" s="59">
        <f t="shared" si="91"/>
        <v>677</v>
      </c>
      <c r="B687" s="60" t="s">
        <v>948</v>
      </c>
      <c r="C687" s="64" t="s">
        <v>1639</v>
      </c>
      <c r="D687" s="61" t="s">
        <v>953</v>
      </c>
      <c r="E687" s="46">
        <v>73.59</v>
      </c>
      <c r="F687" s="47">
        <f t="shared" si="84"/>
        <v>107</v>
      </c>
      <c r="G687" s="46">
        <f t="shared" si="92"/>
        <v>7874.13</v>
      </c>
      <c r="H687" s="46"/>
      <c r="I687" s="46">
        <f t="shared" si="93"/>
        <v>870.97</v>
      </c>
      <c r="J687" s="46">
        <f t="shared" si="94"/>
        <v>4006.45</v>
      </c>
      <c r="K687" s="62">
        <f t="shared" si="90"/>
        <v>12751.55</v>
      </c>
      <c r="L687" s="63" t="s">
        <v>985</v>
      </c>
      <c r="M687" s="151"/>
    </row>
    <row r="688" spans="1:13" s="43" customFormat="1" ht="39.75" customHeight="1">
      <c r="A688" s="59">
        <f t="shared" si="91"/>
        <v>678</v>
      </c>
      <c r="B688" s="60" t="s">
        <v>948</v>
      </c>
      <c r="C688" s="64" t="s">
        <v>1640</v>
      </c>
      <c r="D688" s="61" t="s">
        <v>953</v>
      </c>
      <c r="E688" s="46">
        <v>73.59</v>
      </c>
      <c r="F688" s="47">
        <f t="shared" si="84"/>
        <v>107</v>
      </c>
      <c r="G688" s="46">
        <f t="shared" si="92"/>
        <v>7874.13</v>
      </c>
      <c r="H688" s="46"/>
      <c r="I688" s="46">
        <f t="shared" si="93"/>
        <v>870.97</v>
      </c>
      <c r="J688" s="46">
        <f t="shared" si="94"/>
        <v>4006.45</v>
      </c>
      <c r="K688" s="62">
        <f t="shared" si="90"/>
        <v>12751.55</v>
      </c>
      <c r="L688" s="63" t="s">
        <v>985</v>
      </c>
      <c r="M688" s="151"/>
    </row>
    <row r="689" spans="1:13" s="43" customFormat="1" ht="39.75" customHeight="1">
      <c r="A689" s="59">
        <f t="shared" si="91"/>
        <v>679</v>
      </c>
      <c r="B689" s="60" t="s">
        <v>948</v>
      </c>
      <c r="C689" s="64" t="s">
        <v>1641</v>
      </c>
      <c r="D689" s="61" t="s">
        <v>953</v>
      </c>
      <c r="E689" s="46">
        <v>73.59</v>
      </c>
      <c r="F689" s="47">
        <f t="shared" si="84"/>
        <v>107</v>
      </c>
      <c r="G689" s="46">
        <f t="shared" si="92"/>
        <v>7874.13</v>
      </c>
      <c r="H689" s="46"/>
      <c r="I689" s="46">
        <f t="shared" si="93"/>
        <v>870.97</v>
      </c>
      <c r="J689" s="46">
        <f t="shared" si="94"/>
        <v>4006.45</v>
      </c>
      <c r="K689" s="62">
        <f t="shared" si="90"/>
        <v>12751.55</v>
      </c>
      <c r="L689" s="63" t="s">
        <v>985</v>
      </c>
      <c r="M689" s="151"/>
    </row>
    <row r="690" spans="1:13" s="43" customFormat="1" ht="39.75" customHeight="1">
      <c r="A690" s="59">
        <f t="shared" si="91"/>
        <v>680</v>
      </c>
      <c r="B690" s="60" t="s">
        <v>948</v>
      </c>
      <c r="C690" s="64" t="s">
        <v>1642</v>
      </c>
      <c r="D690" s="61" t="s">
        <v>953</v>
      </c>
      <c r="E690" s="46">
        <v>73.59</v>
      </c>
      <c r="F690" s="47">
        <f t="shared" si="84"/>
        <v>107</v>
      </c>
      <c r="G690" s="46">
        <f t="shared" si="92"/>
        <v>7874.13</v>
      </c>
      <c r="H690" s="46"/>
      <c r="I690" s="46">
        <f t="shared" si="93"/>
        <v>870.97</v>
      </c>
      <c r="J690" s="46">
        <f t="shared" si="94"/>
        <v>4006.45</v>
      </c>
      <c r="K690" s="62">
        <f t="shared" si="90"/>
        <v>12751.55</v>
      </c>
      <c r="L690" s="63" t="s">
        <v>985</v>
      </c>
      <c r="M690" s="151"/>
    </row>
    <row r="691" spans="1:13" s="43" customFormat="1" ht="39.75" customHeight="1">
      <c r="A691" s="59">
        <f t="shared" si="91"/>
        <v>681</v>
      </c>
      <c r="B691" s="60" t="s">
        <v>948</v>
      </c>
      <c r="C691" s="64" t="s">
        <v>1643</v>
      </c>
      <c r="D691" s="61" t="s">
        <v>953</v>
      </c>
      <c r="E691" s="46">
        <v>73.59</v>
      </c>
      <c r="F691" s="47">
        <f t="shared" si="84"/>
        <v>107</v>
      </c>
      <c r="G691" s="46">
        <f t="shared" si="92"/>
        <v>7874.13</v>
      </c>
      <c r="H691" s="46"/>
      <c r="I691" s="46">
        <f t="shared" si="93"/>
        <v>870.97</v>
      </c>
      <c r="J691" s="46">
        <f t="shared" si="94"/>
        <v>4006.45</v>
      </c>
      <c r="K691" s="62">
        <f t="shared" si="90"/>
        <v>12751.55</v>
      </c>
      <c r="L691" s="63" t="s">
        <v>985</v>
      </c>
      <c r="M691" s="151"/>
    </row>
    <row r="692" spans="1:13" s="43" customFormat="1" ht="39.75" customHeight="1">
      <c r="A692" s="59">
        <f t="shared" si="91"/>
        <v>682</v>
      </c>
      <c r="B692" s="60" t="s">
        <v>948</v>
      </c>
      <c r="C692" s="64" t="s">
        <v>1644</v>
      </c>
      <c r="D692" s="61" t="s">
        <v>953</v>
      </c>
      <c r="E692" s="46">
        <v>73.59</v>
      </c>
      <c r="F692" s="47">
        <f t="shared" si="84"/>
        <v>107</v>
      </c>
      <c r="G692" s="46">
        <f t="shared" si="92"/>
        <v>7874.13</v>
      </c>
      <c r="H692" s="46"/>
      <c r="I692" s="46">
        <f t="shared" si="93"/>
        <v>870.97</v>
      </c>
      <c r="J692" s="46">
        <f t="shared" si="94"/>
        <v>4006.45</v>
      </c>
      <c r="K692" s="62">
        <f t="shared" si="90"/>
        <v>12751.55</v>
      </c>
      <c r="L692" s="63" t="s">
        <v>985</v>
      </c>
      <c r="M692" s="151"/>
    </row>
    <row r="693" spans="1:13" s="43" customFormat="1" ht="39.75" customHeight="1">
      <c r="A693" s="59">
        <f t="shared" si="91"/>
        <v>683</v>
      </c>
      <c r="B693" s="60" t="s">
        <v>948</v>
      </c>
      <c r="C693" s="64" t="s">
        <v>1645</v>
      </c>
      <c r="D693" s="61" t="s">
        <v>953</v>
      </c>
      <c r="E693" s="46">
        <v>73.59</v>
      </c>
      <c r="F693" s="47">
        <f t="shared" si="84"/>
        <v>107</v>
      </c>
      <c r="G693" s="46">
        <f t="shared" si="92"/>
        <v>7874.13</v>
      </c>
      <c r="H693" s="46"/>
      <c r="I693" s="46">
        <f t="shared" si="93"/>
        <v>870.97</v>
      </c>
      <c r="J693" s="46">
        <f t="shared" si="94"/>
        <v>4006.45</v>
      </c>
      <c r="K693" s="62">
        <f t="shared" si="90"/>
        <v>12751.55</v>
      </c>
      <c r="L693" s="63" t="s">
        <v>985</v>
      </c>
      <c r="M693" s="151"/>
    </row>
    <row r="694" spans="1:13" s="43" customFormat="1" ht="39.75" customHeight="1">
      <c r="A694" s="59">
        <f t="shared" si="91"/>
        <v>684</v>
      </c>
      <c r="B694" s="60" t="s">
        <v>948</v>
      </c>
      <c r="C694" s="64" t="s">
        <v>1646</v>
      </c>
      <c r="D694" s="61" t="s">
        <v>953</v>
      </c>
      <c r="E694" s="46">
        <v>73.59</v>
      </c>
      <c r="F694" s="47">
        <f t="shared" si="84"/>
        <v>107</v>
      </c>
      <c r="G694" s="46">
        <f t="shared" si="92"/>
        <v>7874.13</v>
      </c>
      <c r="H694" s="46"/>
      <c r="I694" s="46">
        <f t="shared" si="93"/>
        <v>870.97</v>
      </c>
      <c r="J694" s="46">
        <f t="shared" si="94"/>
        <v>4006.45</v>
      </c>
      <c r="K694" s="62">
        <f t="shared" si="90"/>
        <v>12751.55</v>
      </c>
      <c r="L694" s="63" t="s">
        <v>985</v>
      </c>
      <c r="M694" s="151"/>
    </row>
    <row r="695" spans="1:13" s="43" customFormat="1" ht="39.75" customHeight="1">
      <c r="A695" s="59">
        <f t="shared" si="91"/>
        <v>685</v>
      </c>
      <c r="B695" s="60" t="s">
        <v>948</v>
      </c>
      <c r="C695" s="64" t="s">
        <v>1647</v>
      </c>
      <c r="D695" s="61" t="s">
        <v>953</v>
      </c>
      <c r="E695" s="46">
        <v>73.59</v>
      </c>
      <c r="F695" s="47">
        <f t="shared" si="84"/>
        <v>107</v>
      </c>
      <c r="G695" s="46">
        <f t="shared" si="92"/>
        <v>7874.13</v>
      </c>
      <c r="H695" s="46"/>
      <c r="I695" s="46">
        <f t="shared" si="93"/>
        <v>870.97</v>
      </c>
      <c r="J695" s="46">
        <f t="shared" si="94"/>
        <v>4006.45</v>
      </c>
      <c r="K695" s="62">
        <f t="shared" si="90"/>
        <v>12751.55</v>
      </c>
      <c r="L695" s="63" t="s">
        <v>985</v>
      </c>
      <c r="M695" s="151"/>
    </row>
    <row r="696" spans="1:13" s="43" customFormat="1" ht="39.75" customHeight="1">
      <c r="A696" s="59">
        <f t="shared" si="91"/>
        <v>686</v>
      </c>
      <c r="B696" s="60" t="s">
        <v>948</v>
      </c>
      <c r="C696" s="64" t="s">
        <v>1648</v>
      </c>
      <c r="D696" s="61" t="s">
        <v>953</v>
      </c>
      <c r="E696" s="46">
        <v>73.59</v>
      </c>
      <c r="F696" s="47">
        <f t="shared" si="84"/>
        <v>30.999999999999996</v>
      </c>
      <c r="G696" s="46">
        <v>2281.29</v>
      </c>
      <c r="H696" s="46"/>
      <c r="I696" s="46">
        <v>250</v>
      </c>
      <c r="J696" s="46">
        <v>1150</v>
      </c>
      <c r="K696" s="62">
        <f t="shared" si="90"/>
        <v>3681.29</v>
      </c>
      <c r="L696" s="63"/>
      <c r="M696" s="151"/>
    </row>
    <row r="697" spans="1:13" s="43" customFormat="1" ht="39.75" customHeight="1">
      <c r="A697" s="59">
        <f t="shared" si="91"/>
        <v>687</v>
      </c>
      <c r="B697" s="60" t="s">
        <v>948</v>
      </c>
      <c r="C697" s="64" t="s">
        <v>1649</v>
      </c>
      <c r="D697" s="61" t="s">
        <v>953</v>
      </c>
      <c r="E697" s="46">
        <v>73.59</v>
      </c>
      <c r="F697" s="47">
        <f t="shared" si="84"/>
        <v>30.999999999999996</v>
      </c>
      <c r="G697" s="46">
        <v>2281.29</v>
      </c>
      <c r="H697" s="46"/>
      <c r="I697" s="46">
        <v>250</v>
      </c>
      <c r="J697" s="46">
        <v>1150</v>
      </c>
      <c r="K697" s="62">
        <f t="shared" si="90"/>
        <v>3681.29</v>
      </c>
      <c r="L697" s="63"/>
      <c r="M697" s="151"/>
    </row>
    <row r="698" spans="1:13" s="43" customFormat="1" ht="39.75" customHeight="1">
      <c r="A698" s="59">
        <f t="shared" si="91"/>
        <v>688</v>
      </c>
      <c r="B698" s="60" t="s">
        <v>948</v>
      </c>
      <c r="C698" s="64" t="s">
        <v>1650</v>
      </c>
      <c r="D698" s="61" t="s">
        <v>953</v>
      </c>
      <c r="E698" s="46">
        <v>73.59</v>
      </c>
      <c r="F698" s="47">
        <f t="shared" si="84"/>
        <v>107</v>
      </c>
      <c r="G698" s="46">
        <f t="shared" ref="G698:G705" si="95">2281.29+5592.84</f>
        <v>7874.13</v>
      </c>
      <c r="H698" s="46"/>
      <c r="I698" s="46">
        <f t="shared" ref="I698:I705" si="96">250+620.97</f>
        <v>870.97</v>
      </c>
      <c r="J698" s="46">
        <f t="shared" ref="J698:J705" si="97">1150+2856.45</f>
        <v>4006.45</v>
      </c>
      <c r="K698" s="62">
        <f t="shared" si="90"/>
        <v>12751.55</v>
      </c>
      <c r="L698" s="63" t="s">
        <v>985</v>
      </c>
      <c r="M698" s="151"/>
    </row>
    <row r="699" spans="1:13" s="43" customFormat="1" ht="39.75" customHeight="1">
      <c r="A699" s="59">
        <f t="shared" si="91"/>
        <v>689</v>
      </c>
      <c r="B699" s="60" t="s">
        <v>948</v>
      </c>
      <c r="C699" s="64" t="s">
        <v>1651</v>
      </c>
      <c r="D699" s="61" t="s">
        <v>953</v>
      </c>
      <c r="E699" s="46">
        <v>73.59</v>
      </c>
      <c r="F699" s="47">
        <f t="shared" si="84"/>
        <v>107</v>
      </c>
      <c r="G699" s="46">
        <f t="shared" si="95"/>
        <v>7874.13</v>
      </c>
      <c r="H699" s="46"/>
      <c r="I699" s="46">
        <f t="shared" si="96"/>
        <v>870.97</v>
      </c>
      <c r="J699" s="46">
        <f t="shared" si="97"/>
        <v>4006.45</v>
      </c>
      <c r="K699" s="62">
        <f t="shared" si="90"/>
        <v>12751.55</v>
      </c>
      <c r="L699" s="63" t="s">
        <v>985</v>
      </c>
      <c r="M699" s="151"/>
    </row>
    <row r="700" spans="1:13" s="43" customFormat="1" ht="39.75" customHeight="1">
      <c r="A700" s="59">
        <f t="shared" si="91"/>
        <v>690</v>
      </c>
      <c r="B700" s="60" t="s">
        <v>948</v>
      </c>
      <c r="C700" s="64" t="s">
        <v>1652</v>
      </c>
      <c r="D700" s="61" t="s">
        <v>953</v>
      </c>
      <c r="E700" s="46">
        <v>73.59</v>
      </c>
      <c r="F700" s="47">
        <f t="shared" si="84"/>
        <v>107</v>
      </c>
      <c r="G700" s="46">
        <f t="shared" si="95"/>
        <v>7874.13</v>
      </c>
      <c r="H700" s="46"/>
      <c r="I700" s="46">
        <f t="shared" si="96"/>
        <v>870.97</v>
      </c>
      <c r="J700" s="46">
        <f t="shared" si="97"/>
        <v>4006.45</v>
      </c>
      <c r="K700" s="62">
        <f t="shared" si="90"/>
        <v>12751.55</v>
      </c>
      <c r="L700" s="63" t="s">
        <v>985</v>
      </c>
      <c r="M700" s="151"/>
    </row>
    <row r="701" spans="1:13" s="43" customFormat="1" ht="39.75" customHeight="1">
      <c r="A701" s="59">
        <f t="shared" si="91"/>
        <v>691</v>
      </c>
      <c r="B701" s="60" t="s">
        <v>948</v>
      </c>
      <c r="C701" s="64" t="s">
        <v>1653</v>
      </c>
      <c r="D701" s="61" t="s">
        <v>953</v>
      </c>
      <c r="E701" s="46">
        <v>73.59</v>
      </c>
      <c r="F701" s="47">
        <f t="shared" si="84"/>
        <v>107</v>
      </c>
      <c r="G701" s="46">
        <f t="shared" si="95"/>
        <v>7874.13</v>
      </c>
      <c r="H701" s="46"/>
      <c r="I701" s="46">
        <f t="shared" si="96"/>
        <v>870.97</v>
      </c>
      <c r="J701" s="46">
        <f t="shared" si="97"/>
        <v>4006.45</v>
      </c>
      <c r="K701" s="62">
        <f t="shared" si="90"/>
        <v>12751.55</v>
      </c>
      <c r="L701" s="63" t="s">
        <v>985</v>
      </c>
      <c r="M701" s="151"/>
    </row>
    <row r="702" spans="1:13" s="43" customFormat="1" ht="39.75" customHeight="1">
      <c r="A702" s="59">
        <f t="shared" si="91"/>
        <v>692</v>
      </c>
      <c r="B702" s="60" t="s">
        <v>948</v>
      </c>
      <c r="C702" s="64" t="s">
        <v>1654</v>
      </c>
      <c r="D702" s="61" t="s">
        <v>953</v>
      </c>
      <c r="E702" s="46">
        <v>73.59</v>
      </c>
      <c r="F702" s="47">
        <f t="shared" si="84"/>
        <v>107</v>
      </c>
      <c r="G702" s="46">
        <f t="shared" si="95"/>
        <v>7874.13</v>
      </c>
      <c r="H702" s="46"/>
      <c r="I702" s="46">
        <f t="shared" si="96"/>
        <v>870.97</v>
      </c>
      <c r="J702" s="46">
        <f t="shared" si="97"/>
        <v>4006.45</v>
      </c>
      <c r="K702" s="62">
        <f t="shared" si="90"/>
        <v>12751.55</v>
      </c>
      <c r="L702" s="63" t="s">
        <v>985</v>
      </c>
      <c r="M702" s="151"/>
    </row>
    <row r="703" spans="1:13" s="43" customFormat="1" ht="39.75" customHeight="1">
      <c r="A703" s="59">
        <f t="shared" si="91"/>
        <v>693</v>
      </c>
      <c r="B703" s="60" t="s">
        <v>948</v>
      </c>
      <c r="C703" s="64" t="s">
        <v>1655</v>
      </c>
      <c r="D703" s="61" t="s">
        <v>953</v>
      </c>
      <c r="E703" s="46">
        <v>73.59</v>
      </c>
      <c r="F703" s="47">
        <f t="shared" si="84"/>
        <v>107</v>
      </c>
      <c r="G703" s="46">
        <f t="shared" si="95"/>
        <v>7874.13</v>
      </c>
      <c r="H703" s="46"/>
      <c r="I703" s="46">
        <f t="shared" si="96"/>
        <v>870.97</v>
      </c>
      <c r="J703" s="46">
        <f t="shared" si="97"/>
        <v>4006.45</v>
      </c>
      <c r="K703" s="62">
        <f t="shared" si="90"/>
        <v>12751.55</v>
      </c>
      <c r="L703" s="63" t="s">
        <v>985</v>
      </c>
      <c r="M703" s="151"/>
    </row>
    <row r="704" spans="1:13" s="43" customFormat="1" ht="39.75" customHeight="1">
      <c r="A704" s="59">
        <f t="shared" si="91"/>
        <v>694</v>
      </c>
      <c r="B704" s="60" t="s">
        <v>948</v>
      </c>
      <c r="C704" s="64" t="s">
        <v>1656</v>
      </c>
      <c r="D704" s="61" t="s">
        <v>953</v>
      </c>
      <c r="E704" s="46">
        <v>73.59</v>
      </c>
      <c r="F704" s="47">
        <f t="shared" si="84"/>
        <v>107</v>
      </c>
      <c r="G704" s="46">
        <f t="shared" si="95"/>
        <v>7874.13</v>
      </c>
      <c r="H704" s="46"/>
      <c r="I704" s="46">
        <f t="shared" si="96"/>
        <v>870.97</v>
      </c>
      <c r="J704" s="46">
        <f t="shared" si="97"/>
        <v>4006.45</v>
      </c>
      <c r="K704" s="62">
        <f t="shared" si="90"/>
        <v>12751.55</v>
      </c>
      <c r="L704" s="63" t="s">
        <v>985</v>
      </c>
      <c r="M704" s="151"/>
    </row>
    <row r="705" spans="1:13" s="43" customFormat="1" ht="39.75" customHeight="1">
      <c r="A705" s="59">
        <f t="shared" si="91"/>
        <v>695</v>
      </c>
      <c r="B705" s="60" t="s">
        <v>948</v>
      </c>
      <c r="C705" s="64" t="s">
        <v>1657</v>
      </c>
      <c r="D705" s="61" t="s">
        <v>953</v>
      </c>
      <c r="E705" s="46">
        <v>73.59</v>
      </c>
      <c r="F705" s="47">
        <f t="shared" si="84"/>
        <v>107</v>
      </c>
      <c r="G705" s="46">
        <f t="shared" si="95"/>
        <v>7874.13</v>
      </c>
      <c r="H705" s="46"/>
      <c r="I705" s="46">
        <f t="shared" si="96"/>
        <v>870.97</v>
      </c>
      <c r="J705" s="46">
        <f t="shared" si="97"/>
        <v>4006.45</v>
      </c>
      <c r="K705" s="62">
        <f t="shared" si="90"/>
        <v>12751.55</v>
      </c>
      <c r="L705" s="63" t="s">
        <v>985</v>
      </c>
      <c r="M705" s="151"/>
    </row>
    <row r="706" spans="1:13" s="43" customFormat="1" ht="39.75" customHeight="1">
      <c r="A706" s="59">
        <f t="shared" si="91"/>
        <v>696</v>
      </c>
      <c r="B706" s="60" t="s">
        <v>948</v>
      </c>
      <c r="C706" s="64" t="s">
        <v>1658</v>
      </c>
      <c r="D706" s="61" t="s">
        <v>953</v>
      </c>
      <c r="E706" s="46">
        <v>73.59</v>
      </c>
      <c r="F706" s="47">
        <f t="shared" ref="F706:F769" si="98">G706/E706</f>
        <v>107</v>
      </c>
      <c r="G706" s="46">
        <f t="shared" ref="G706:G713" si="99">2281.29+5592.84</f>
        <v>7874.13</v>
      </c>
      <c r="H706" s="46"/>
      <c r="I706" s="46">
        <f t="shared" ref="I706:I713" si="100">250+620.97</f>
        <v>870.97</v>
      </c>
      <c r="J706" s="46">
        <f t="shared" ref="J706:J713" si="101">1150+2856.45</f>
        <v>4006.45</v>
      </c>
      <c r="K706" s="62">
        <f t="shared" si="90"/>
        <v>12751.55</v>
      </c>
      <c r="L706" s="63" t="s">
        <v>985</v>
      </c>
      <c r="M706" s="151"/>
    </row>
    <row r="707" spans="1:13" s="43" customFormat="1" ht="39.75" customHeight="1">
      <c r="A707" s="59">
        <f t="shared" si="91"/>
        <v>697</v>
      </c>
      <c r="B707" s="60" t="s">
        <v>948</v>
      </c>
      <c r="C707" s="64" t="s">
        <v>1659</v>
      </c>
      <c r="D707" s="61" t="s">
        <v>953</v>
      </c>
      <c r="E707" s="46">
        <v>73.59</v>
      </c>
      <c r="F707" s="47">
        <f t="shared" si="98"/>
        <v>107</v>
      </c>
      <c r="G707" s="46">
        <f t="shared" si="99"/>
        <v>7874.13</v>
      </c>
      <c r="H707" s="46"/>
      <c r="I707" s="46">
        <f t="shared" si="100"/>
        <v>870.97</v>
      </c>
      <c r="J707" s="46">
        <f t="shared" si="101"/>
        <v>4006.45</v>
      </c>
      <c r="K707" s="62">
        <f t="shared" si="90"/>
        <v>12751.55</v>
      </c>
      <c r="L707" s="63" t="s">
        <v>985</v>
      </c>
      <c r="M707" s="151"/>
    </row>
    <row r="708" spans="1:13" s="43" customFormat="1" ht="39.75" customHeight="1">
      <c r="A708" s="59">
        <f t="shared" si="91"/>
        <v>698</v>
      </c>
      <c r="B708" s="60" t="s">
        <v>948</v>
      </c>
      <c r="C708" s="64" t="s">
        <v>1660</v>
      </c>
      <c r="D708" s="61" t="s">
        <v>953</v>
      </c>
      <c r="E708" s="46">
        <v>73.59</v>
      </c>
      <c r="F708" s="47">
        <f t="shared" si="98"/>
        <v>107</v>
      </c>
      <c r="G708" s="46">
        <f t="shared" si="99"/>
        <v>7874.13</v>
      </c>
      <c r="H708" s="46"/>
      <c r="I708" s="46">
        <f t="shared" si="100"/>
        <v>870.97</v>
      </c>
      <c r="J708" s="46">
        <f t="shared" si="101"/>
        <v>4006.45</v>
      </c>
      <c r="K708" s="62">
        <f t="shared" si="90"/>
        <v>12751.55</v>
      </c>
      <c r="L708" s="63" t="s">
        <v>985</v>
      </c>
      <c r="M708" s="151"/>
    </row>
    <row r="709" spans="1:13" s="43" customFormat="1" ht="39.75" customHeight="1">
      <c r="A709" s="59">
        <f t="shared" si="91"/>
        <v>699</v>
      </c>
      <c r="B709" s="60" t="s">
        <v>948</v>
      </c>
      <c r="C709" s="64" t="s">
        <v>1661</v>
      </c>
      <c r="D709" s="61" t="s">
        <v>953</v>
      </c>
      <c r="E709" s="46">
        <v>73.59</v>
      </c>
      <c r="F709" s="47">
        <f t="shared" si="98"/>
        <v>107</v>
      </c>
      <c r="G709" s="46">
        <f t="shared" si="99"/>
        <v>7874.13</v>
      </c>
      <c r="H709" s="46"/>
      <c r="I709" s="46">
        <f t="shared" si="100"/>
        <v>870.97</v>
      </c>
      <c r="J709" s="46">
        <f t="shared" si="101"/>
        <v>4006.45</v>
      </c>
      <c r="K709" s="62">
        <f t="shared" ref="K709:K713" si="102">SUM(G709:J709)</f>
        <v>12751.55</v>
      </c>
      <c r="L709" s="63" t="s">
        <v>985</v>
      </c>
      <c r="M709" s="151"/>
    </row>
    <row r="710" spans="1:13" s="43" customFormat="1" ht="39.75" customHeight="1">
      <c r="A710" s="59">
        <f t="shared" si="91"/>
        <v>700</v>
      </c>
      <c r="B710" s="60" t="s">
        <v>948</v>
      </c>
      <c r="C710" s="64" t="s">
        <v>1662</v>
      </c>
      <c r="D710" s="61" t="s">
        <v>953</v>
      </c>
      <c r="E710" s="46">
        <v>73.59</v>
      </c>
      <c r="F710" s="47">
        <f t="shared" si="98"/>
        <v>107</v>
      </c>
      <c r="G710" s="46">
        <f t="shared" si="99"/>
        <v>7874.13</v>
      </c>
      <c r="H710" s="46"/>
      <c r="I710" s="46">
        <f t="shared" si="100"/>
        <v>870.97</v>
      </c>
      <c r="J710" s="46">
        <f t="shared" si="101"/>
        <v>4006.45</v>
      </c>
      <c r="K710" s="62">
        <f t="shared" si="102"/>
        <v>12751.55</v>
      </c>
      <c r="L710" s="63" t="s">
        <v>985</v>
      </c>
      <c r="M710" s="151"/>
    </row>
    <row r="711" spans="1:13" s="43" customFormat="1" ht="39.75" customHeight="1">
      <c r="A711" s="59">
        <f t="shared" si="91"/>
        <v>701</v>
      </c>
      <c r="B711" s="60" t="s">
        <v>948</v>
      </c>
      <c r="C711" s="64" t="s">
        <v>1663</v>
      </c>
      <c r="D711" s="61" t="s">
        <v>953</v>
      </c>
      <c r="E711" s="46">
        <v>73.59</v>
      </c>
      <c r="F711" s="47">
        <f t="shared" si="98"/>
        <v>107</v>
      </c>
      <c r="G711" s="46">
        <f t="shared" si="99"/>
        <v>7874.13</v>
      </c>
      <c r="H711" s="46"/>
      <c r="I711" s="46">
        <f t="shared" si="100"/>
        <v>870.97</v>
      </c>
      <c r="J711" s="46">
        <f t="shared" si="101"/>
        <v>4006.45</v>
      </c>
      <c r="K711" s="62">
        <f t="shared" si="102"/>
        <v>12751.55</v>
      </c>
      <c r="L711" s="63" t="s">
        <v>985</v>
      </c>
      <c r="M711" s="151"/>
    </row>
    <row r="712" spans="1:13" s="43" customFormat="1" ht="39.75" customHeight="1">
      <c r="A712" s="59">
        <f t="shared" si="91"/>
        <v>702</v>
      </c>
      <c r="B712" s="60" t="s">
        <v>948</v>
      </c>
      <c r="C712" s="64" t="s">
        <v>1664</v>
      </c>
      <c r="D712" s="61" t="s">
        <v>953</v>
      </c>
      <c r="E712" s="46">
        <v>73.59</v>
      </c>
      <c r="F712" s="47">
        <f t="shared" si="98"/>
        <v>107</v>
      </c>
      <c r="G712" s="46">
        <f t="shared" si="99"/>
        <v>7874.13</v>
      </c>
      <c r="H712" s="46"/>
      <c r="I712" s="46">
        <f t="shared" si="100"/>
        <v>870.97</v>
      </c>
      <c r="J712" s="46">
        <f t="shared" si="101"/>
        <v>4006.45</v>
      </c>
      <c r="K712" s="62">
        <f t="shared" si="102"/>
        <v>12751.55</v>
      </c>
      <c r="L712" s="63" t="s">
        <v>985</v>
      </c>
      <c r="M712" s="151"/>
    </row>
    <row r="713" spans="1:13" s="43" customFormat="1" ht="39.75" customHeight="1">
      <c r="A713" s="59">
        <f t="shared" si="91"/>
        <v>703</v>
      </c>
      <c r="B713" s="60" t="s">
        <v>948</v>
      </c>
      <c r="C713" s="64" t="s">
        <v>1665</v>
      </c>
      <c r="D713" s="61" t="s">
        <v>953</v>
      </c>
      <c r="E713" s="46">
        <v>73.59</v>
      </c>
      <c r="F713" s="47">
        <f t="shared" si="98"/>
        <v>107</v>
      </c>
      <c r="G713" s="46">
        <f t="shared" si="99"/>
        <v>7874.13</v>
      </c>
      <c r="H713" s="46"/>
      <c r="I713" s="46">
        <f t="shared" si="100"/>
        <v>870.97</v>
      </c>
      <c r="J713" s="46">
        <f t="shared" si="101"/>
        <v>4006.45</v>
      </c>
      <c r="K713" s="62">
        <f t="shared" si="102"/>
        <v>12751.55</v>
      </c>
      <c r="L713" s="63" t="s">
        <v>985</v>
      </c>
      <c r="M713" s="151"/>
    </row>
    <row r="714" spans="1:13" s="43" customFormat="1" ht="39.75" customHeight="1">
      <c r="A714" s="59">
        <f t="shared" si="91"/>
        <v>704</v>
      </c>
      <c r="B714" s="60" t="s">
        <v>948</v>
      </c>
      <c r="C714" s="64" t="s">
        <v>1666</v>
      </c>
      <c r="D714" s="61" t="s">
        <v>953</v>
      </c>
      <c r="E714" s="46">
        <v>73.59</v>
      </c>
      <c r="F714" s="47">
        <f t="shared" si="98"/>
        <v>100</v>
      </c>
      <c r="G714" s="46">
        <f t="shared" ref="G714:G727" si="103">2281.29+5077.71</f>
        <v>7359</v>
      </c>
      <c r="H714" s="46"/>
      <c r="I714" s="46">
        <v>250</v>
      </c>
      <c r="J714" s="46">
        <v>1150</v>
      </c>
      <c r="K714" s="62">
        <f t="shared" ref="K714:K743" si="104">SUM(G714:J714)</f>
        <v>8759</v>
      </c>
      <c r="L714" s="63" t="s">
        <v>1048</v>
      </c>
      <c r="M714" s="151"/>
    </row>
    <row r="715" spans="1:13" s="43" customFormat="1" ht="39.75" customHeight="1">
      <c r="A715" s="59">
        <f t="shared" si="91"/>
        <v>705</v>
      </c>
      <c r="B715" s="60" t="s">
        <v>948</v>
      </c>
      <c r="C715" s="64" t="s">
        <v>1667</v>
      </c>
      <c r="D715" s="61" t="s">
        <v>953</v>
      </c>
      <c r="E715" s="46">
        <v>73.59</v>
      </c>
      <c r="F715" s="47">
        <f t="shared" si="98"/>
        <v>100</v>
      </c>
      <c r="G715" s="46">
        <f t="shared" si="103"/>
        <v>7359</v>
      </c>
      <c r="H715" s="46"/>
      <c r="I715" s="46">
        <v>250</v>
      </c>
      <c r="J715" s="46">
        <v>1150</v>
      </c>
      <c r="K715" s="62">
        <f t="shared" si="104"/>
        <v>8759</v>
      </c>
      <c r="L715" s="63" t="s">
        <v>1048</v>
      </c>
      <c r="M715" s="151"/>
    </row>
    <row r="716" spans="1:13" s="43" customFormat="1" ht="39.75" customHeight="1">
      <c r="A716" s="59">
        <f t="shared" si="91"/>
        <v>706</v>
      </c>
      <c r="B716" s="60" t="s">
        <v>948</v>
      </c>
      <c r="C716" s="64" t="s">
        <v>1668</v>
      </c>
      <c r="D716" s="61" t="s">
        <v>953</v>
      </c>
      <c r="E716" s="46">
        <v>73.59</v>
      </c>
      <c r="F716" s="47">
        <f t="shared" si="98"/>
        <v>100</v>
      </c>
      <c r="G716" s="46">
        <f t="shared" si="103"/>
        <v>7359</v>
      </c>
      <c r="H716" s="46"/>
      <c r="I716" s="46">
        <v>250</v>
      </c>
      <c r="J716" s="46">
        <v>1150</v>
      </c>
      <c r="K716" s="62">
        <f t="shared" si="104"/>
        <v>8759</v>
      </c>
      <c r="L716" s="63" t="s">
        <v>1048</v>
      </c>
      <c r="M716" s="151"/>
    </row>
    <row r="717" spans="1:13" s="43" customFormat="1" ht="39.75" customHeight="1">
      <c r="A717" s="59">
        <f t="shared" ref="A717:A780" si="105">A716+1</f>
        <v>707</v>
      </c>
      <c r="B717" s="60" t="s">
        <v>948</v>
      </c>
      <c r="C717" s="64" t="s">
        <v>1669</v>
      </c>
      <c r="D717" s="61" t="s">
        <v>953</v>
      </c>
      <c r="E717" s="46">
        <v>73.59</v>
      </c>
      <c r="F717" s="47">
        <f t="shared" si="98"/>
        <v>100</v>
      </c>
      <c r="G717" s="46">
        <f t="shared" si="103"/>
        <v>7359</v>
      </c>
      <c r="H717" s="46"/>
      <c r="I717" s="46">
        <v>250</v>
      </c>
      <c r="J717" s="46">
        <v>1150</v>
      </c>
      <c r="K717" s="62">
        <f t="shared" si="104"/>
        <v>8759</v>
      </c>
      <c r="L717" s="63" t="s">
        <v>1048</v>
      </c>
      <c r="M717" s="151"/>
    </row>
    <row r="718" spans="1:13" s="43" customFormat="1" ht="39.75" customHeight="1">
      <c r="A718" s="59">
        <f t="shared" si="105"/>
        <v>708</v>
      </c>
      <c r="B718" s="60" t="s">
        <v>948</v>
      </c>
      <c r="C718" s="64" t="s">
        <v>1670</v>
      </c>
      <c r="D718" s="61" t="s">
        <v>953</v>
      </c>
      <c r="E718" s="46">
        <v>73.59</v>
      </c>
      <c r="F718" s="47">
        <f t="shared" si="98"/>
        <v>100</v>
      </c>
      <c r="G718" s="46">
        <f t="shared" si="103"/>
        <v>7359</v>
      </c>
      <c r="H718" s="46"/>
      <c r="I718" s="46">
        <v>250</v>
      </c>
      <c r="J718" s="46">
        <v>1150</v>
      </c>
      <c r="K718" s="62">
        <f t="shared" si="104"/>
        <v>8759</v>
      </c>
      <c r="L718" s="63" t="s">
        <v>1048</v>
      </c>
      <c r="M718" s="151"/>
    </row>
    <row r="719" spans="1:13" s="43" customFormat="1" ht="39.75" customHeight="1">
      <c r="A719" s="59">
        <f t="shared" si="105"/>
        <v>709</v>
      </c>
      <c r="B719" s="60" t="s">
        <v>948</v>
      </c>
      <c r="C719" s="64" t="s">
        <v>1671</v>
      </c>
      <c r="D719" s="61" t="s">
        <v>953</v>
      </c>
      <c r="E719" s="46">
        <v>73.59</v>
      </c>
      <c r="F719" s="47">
        <f t="shared" si="98"/>
        <v>100</v>
      </c>
      <c r="G719" s="46">
        <f t="shared" si="103"/>
        <v>7359</v>
      </c>
      <c r="H719" s="46"/>
      <c r="I719" s="46">
        <v>250</v>
      </c>
      <c r="J719" s="46">
        <v>1150</v>
      </c>
      <c r="K719" s="62">
        <f t="shared" si="104"/>
        <v>8759</v>
      </c>
      <c r="L719" s="63" t="s">
        <v>1048</v>
      </c>
      <c r="M719" s="151"/>
    </row>
    <row r="720" spans="1:13" s="43" customFormat="1" ht="39.75" customHeight="1">
      <c r="A720" s="59">
        <f t="shared" si="105"/>
        <v>710</v>
      </c>
      <c r="B720" s="60" t="s">
        <v>948</v>
      </c>
      <c r="C720" s="64" t="s">
        <v>1672</v>
      </c>
      <c r="D720" s="61" t="s">
        <v>953</v>
      </c>
      <c r="E720" s="46">
        <v>73.59</v>
      </c>
      <c r="F720" s="47">
        <f t="shared" si="98"/>
        <v>100</v>
      </c>
      <c r="G720" s="46">
        <f t="shared" si="103"/>
        <v>7359</v>
      </c>
      <c r="H720" s="46"/>
      <c r="I720" s="46">
        <v>250</v>
      </c>
      <c r="J720" s="46">
        <v>1150</v>
      </c>
      <c r="K720" s="62">
        <f t="shared" si="104"/>
        <v>8759</v>
      </c>
      <c r="L720" s="63" t="s">
        <v>1048</v>
      </c>
      <c r="M720" s="151"/>
    </row>
    <row r="721" spans="1:13" s="43" customFormat="1" ht="39.75" customHeight="1">
      <c r="A721" s="59">
        <f t="shared" si="105"/>
        <v>711</v>
      </c>
      <c r="B721" s="60" t="s">
        <v>948</v>
      </c>
      <c r="C721" s="64" t="s">
        <v>1673</v>
      </c>
      <c r="D721" s="61" t="s">
        <v>953</v>
      </c>
      <c r="E721" s="46">
        <v>73.59</v>
      </c>
      <c r="F721" s="47">
        <f t="shared" si="98"/>
        <v>100</v>
      </c>
      <c r="G721" s="46">
        <f t="shared" si="103"/>
        <v>7359</v>
      </c>
      <c r="H721" s="46"/>
      <c r="I721" s="46">
        <v>250</v>
      </c>
      <c r="J721" s="46">
        <v>1150</v>
      </c>
      <c r="K721" s="62">
        <f t="shared" si="104"/>
        <v>8759</v>
      </c>
      <c r="L721" s="63" t="s">
        <v>1048</v>
      </c>
      <c r="M721" s="151"/>
    </row>
    <row r="722" spans="1:13" s="43" customFormat="1" ht="39.75" customHeight="1">
      <c r="A722" s="59">
        <f t="shared" si="105"/>
        <v>712</v>
      </c>
      <c r="B722" s="60" t="s">
        <v>948</v>
      </c>
      <c r="C722" s="64" t="s">
        <v>1674</v>
      </c>
      <c r="D722" s="61" t="s">
        <v>953</v>
      </c>
      <c r="E722" s="46">
        <v>73.59</v>
      </c>
      <c r="F722" s="47">
        <f t="shared" si="98"/>
        <v>100</v>
      </c>
      <c r="G722" s="46">
        <f t="shared" si="103"/>
        <v>7359</v>
      </c>
      <c r="H722" s="46"/>
      <c r="I722" s="46">
        <v>250</v>
      </c>
      <c r="J722" s="46">
        <v>1150</v>
      </c>
      <c r="K722" s="62">
        <f t="shared" si="104"/>
        <v>8759</v>
      </c>
      <c r="L722" s="63" t="s">
        <v>1048</v>
      </c>
      <c r="M722" s="151"/>
    </row>
    <row r="723" spans="1:13" s="43" customFormat="1" ht="39.75" customHeight="1">
      <c r="A723" s="59">
        <f t="shared" si="105"/>
        <v>713</v>
      </c>
      <c r="B723" s="60" t="s">
        <v>948</v>
      </c>
      <c r="C723" s="64" t="s">
        <v>1675</v>
      </c>
      <c r="D723" s="61" t="s">
        <v>953</v>
      </c>
      <c r="E723" s="46">
        <v>73.59</v>
      </c>
      <c r="F723" s="47">
        <f t="shared" si="98"/>
        <v>100</v>
      </c>
      <c r="G723" s="46">
        <f t="shared" si="103"/>
        <v>7359</v>
      </c>
      <c r="H723" s="46"/>
      <c r="I723" s="46">
        <v>250</v>
      </c>
      <c r="J723" s="46">
        <v>1150</v>
      </c>
      <c r="K723" s="62">
        <f t="shared" si="104"/>
        <v>8759</v>
      </c>
      <c r="L723" s="63" t="s">
        <v>1048</v>
      </c>
      <c r="M723" s="151"/>
    </row>
    <row r="724" spans="1:13" s="43" customFormat="1" ht="39.75" customHeight="1">
      <c r="A724" s="59">
        <f t="shared" si="105"/>
        <v>714</v>
      </c>
      <c r="B724" s="60" t="s">
        <v>948</v>
      </c>
      <c r="C724" s="64" t="s">
        <v>1676</v>
      </c>
      <c r="D724" s="61" t="s">
        <v>953</v>
      </c>
      <c r="E724" s="46">
        <v>73.59</v>
      </c>
      <c r="F724" s="47">
        <f t="shared" si="98"/>
        <v>100</v>
      </c>
      <c r="G724" s="46">
        <f t="shared" si="103"/>
        <v>7359</v>
      </c>
      <c r="H724" s="46"/>
      <c r="I724" s="46">
        <v>250</v>
      </c>
      <c r="J724" s="46">
        <v>1150</v>
      </c>
      <c r="K724" s="62">
        <f t="shared" si="104"/>
        <v>8759</v>
      </c>
      <c r="L724" s="63" t="s">
        <v>1048</v>
      </c>
      <c r="M724" s="151"/>
    </row>
    <row r="725" spans="1:13" s="43" customFormat="1" ht="39.75" customHeight="1">
      <c r="A725" s="59">
        <f t="shared" si="105"/>
        <v>715</v>
      </c>
      <c r="B725" s="60" t="s">
        <v>948</v>
      </c>
      <c r="C725" s="64" t="s">
        <v>1677</v>
      </c>
      <c r="D725" s="61" t="s">
        <v>953</v>
      </c>
      <c r="E725" s="46">
        <v>73.59</v>
      </c>
      <c r="F725" s="47">
        <f t="shared" si="98"/>
        <v>100</v>
      </c>
      <c r="G725" s="46">
        <f t="shared" si="103"/>
        <v>7359</v>
      </c>
      <c r="H725" s="46"/>
      <c r="I725" s="46">
        <v>250</v>
      </c>
      <c r="J725" s="46">
        <v>1150</v>
      </c>
      <c r="K725" s="62">
        <f t="shared" si="104"/>
        <v>8759</v>
      </c>
      <c r="L725" s="63" t="s">
        <v>1048</v>
      </c>
      <c r="M725" s="151"/>
    </row>
    <row r="726" spans="1:13" s="43" customFormat="1" ht="39.75" customHeight="1">
      <c r="A726" s="59">
        <f t="shared" si="105"/>
        <v>716</v>
      </c>
      <c r="B726" s="60" t="s">
        <v>948</v>
      </c>
      <c r="C726" s="64" t="s">
        <v>1678</v>
      </c>
      <c r="D726" s="61" t="s">
        <v>953</v>
      </c>
      <c r="E726" s="46">
        <v>73.59</v>
      </c>
      <c r="F726" s="47">
        <f t="shared" si="98"/>
        <v>100</v>
      </c>
      <c r="G726" s="46">
        <f t="shared" si="103"/>
        <v>7359</v>
      </c>
      <c r="H726" s="46"/>
      <c r="I726" s="46">
        <v>250</v>
      </c>
      <c r="J726" s="46">
        <v>1150</v>
      </c>
      <c r="K726" s="62">
        <f t="shared" si="104"/>
        <v>8759</v>
      </c>
      <c r="L726" s="63" t="s">
        <v>1048</v>
      </c>
      <c r="M726" s="151"/>
    </row>
    <row r="727" spans="1:13" s="43" customFormat="1" ht="39.75" customHeight="1">
      <c r="A727" s="59">
        <f t="shared" si="105"/>
        <v>717</v>
      </c>
      <c r="B727" s="60" t="s">
        <v>948</v>
      </c>
      <c r="C727" s="64" t="s">
        <v>1679</v>
      </c>
      <c r="D727" s="61" t="s">
        <v>953</v>
      </c>
      <c r="E727" s="46">
        <v>73.59</v>
      </c>
      <c r="F727" s="47">
        <f t="shared" si="98"/>
        <v>100</v>
      </c>
      <c r="G727" s="46">
        <f t="shared" si="103"/>
        <v>7359</v>
      </c>
      <c r="H727" s="46"/>
      <c r="I727" s="46">
        <f>250+564.52</f>
        <v>814.52</v>
      </c>
      <c r="J727" s="46">
        <f>1150+2596.77</f>
        <v>3746.77</v>
      </c>
      <c r="K727" s="62">
        <f t="shared" si="104"/>
        <v>11920.29</v>
      </c>
      <c r="L727" s="63" t="s">
        <v>1680</v>
      </c>
      <c r="M727" s="151"/>
    </row>
    <row r="728" spans="1:13" s="43" customFormat="1" ht="39.75" customHeight="1">
      <c r="A728" s="59">
        <f t="shared" si="105"/>
        <v>718</v>
      </c>
      <c r="B728" s="60" t="s">
        <v>948</v>
      </c>
      <c r="C728" s="64" t="s">
        <v>1681</v>
      </c>
      <c r="D728" s="61" t="s">
        <v>953</v>
      </c>
      <c r="E728" s="46">
        <v>73.59</v>
      </c>
      <c r="F728" s="47">
        <f t="shared" si="98"/>
        <v>30.999999999999996</v>
      </c>
      <c r="G728" s="46">
        <v>2281.29</v>
      </c>
      <c r="H728" s="46"/>
      <c r="I728" s="46">
        <v>250</v>
      </c>
      <c r="J728" s="46">
        <v>1150</v>
      </c>
      <c r="K728" s="62">
        <f t="shared" si="104"/>
        <v>3681.29</v>
      </c>
      <c r="L728" s="63"/>
      <c r="M728" s="151"/>
    </row>
    <row r="729" spans="1:13" s="43" customFormat="1" ht="39.75" customHeight="1">
      <c r="A729" s="59">
        <f t="shared" si="105"/>
        <v>719</v>
      </c>
      <c r="B729" s="60" t="s">
        <v>948</v>
      </c>
      <c r="C729" s="64" t="s">
        <v>1682</v>
      </c>
      <c r="D729" s="61" t="s">
        <v>953</v>
      </c>
      <c r="E729" s="46">
        <v>73.59</v>
      </c>
      <c r="F729" s="47">
        <f t="shared" si="98"/>
        <v>30.999999999999996</v>
      </c>
      <c r="G729" s="46">
        <v>2281.29</v>
      </c>
      <c r="H729" s="46"/>
      <c r="I729" s="46">
        <v>250</v>
      </c>
      <c r="J729" s="46">
        <v>1150</v>
      </c>
      <c r="K729" s="62">
        <f t="shared" si="104"/>
        <v>3681.29</v>
      </c>
      <c r="L729" s="63"/>
      <c r="M729" s="151"/>
    </row>
    <row r="730" spans="1:13" s="43" customFormat="1" ht="39.75" customHeight="1">
      <c r="A730" s="59">
        <f t="shared" si="105"/>
        <v>720</v>
      </c>
      <c r="B730" s="60" t="s">
        <v>948</v>
      </c>
      <c r="C730" s="64" t="s">
        <v>1683</v>
      </c>
      <c r="D730" s="61" t="s">
        <v>953</v>
      </c>
      <c r="E730" s="46">
        <v>73.59</v>
      </c>
      <c r="F730" s="47">
        <f t="shared" si="98"/>
        <v>30.999999999999996</v>
      </c>
      <c r="G730" s="46">
        <v>2281.29</v>
      </c>
      <c r="H730" s="46"/>
      <c r="I730" s="46">
        <v>250</v>
      </c>
      <c r="J730" s="46">
        <v>1150</v>
      </c>
      <c r="K730" s="62">
        <f t="shared" si="104"/>
        <v>3681.29</v>
      </c>
      <c r="L730" s="63"/>
      <c r="M730" s="151"/>
    </row>
    <row r="731" spans="1:13" s="43" customFormat="1" ht="39.75" customHeight="1">
      <c r="A731" s="59">
        <f t="shared" si="105"/>
        <v>721</v>
      </c>
      <c r="B731" s="60" t="s">
        <v>948</v>
      </c>
      <c r="C731" s="64" t="s">
        <v>1684</v>
      </c>
      <c r="D731" s="61" t="s">
        <v>953</v>
      </c>
      <c r="E731" s="46">
        <v>73.59</v>
      </c>
      <c r="F731" s="47">
        <f t="shared" si="98"/>
        <v>30.999999999999996</v>
      </c>
      <c r="G731" s="46">
        <v>2281.29</v>
      </c>
      <c r="H731" s="46"/>
      <c r="I731" s="46">
        <v>250</v>
      </c>
      <c r="J731" s="46">
        <v>1150</v>
      </c>
      <c r="K731" s="62">
        <f t="shared" si="104"/>
        <v>3681.29</v>
      </c>
      <c r="L731" s="63"/>
      <c r="M731" s="151"/>
    </row>
    <row r="732" spans="1:13" s="43" customFormat="1" ht="39.75" customHeight="1">
      <c r="A732" s="59">
        <f t="shared" si="105"/>
        <v>722</v>
      </c>
      <c r="B732" s="60" t="s">
        <v>948</v>
      </c>
      <c r="C732" s="64" t="s">
        <v>1685</v>
      </c>
      <c r="D732" s="61" t="s">
        <v>953</v>
      </c>
      <c r="E732" s="46">
        <v>73.59</v>
      </c>
      <c r="F732" s="47">
        <f t="shared" si="98"/>
        <v>30.999999999999996</v>
      </c>
      <c r="G732" s="46">
        <v>2281.29</v>
      </c>
      <c r="H732" s="46"/>
      <c r="I732" s="46">
        <v>250</v>
      </c>
      <c r="J732" s="46">
        <v>1150</v>
      </c>
      <c r="K732" s="62">
        <f t="shared" si="104"/>
        <v>3681.29</v>
      </c>
      <c r="L732" s="63"/>
      <c r="M732" s="151"/>
    </row>
    <row r="733" spans="1:13" s="43" customFormat="1" ht="39.75" customHeight="1">
      <c r="A733" s="59">
        <f t="shared" si="105"/>
        <v>723</v>
      </c>
      <c r="B733" s="60" t="s">
        <v>948</v>
      </c>
      <c r="C733" s="64" t="s">
        <v>1686</v>
      </c>
      <c r="D733" s="61" t="s">
        <v>953</v>
      </c>
      <c r="E733" s="46">
        <v>73.59</v>
      </c>
      <c r="F733" s="47">
        <f t="shared" si="98"/>
        <v>30.999999999999996</v>
      </c>
      <c r="G733" s="46">
        <v>2281.29</v>
      </c>
      <c r="H733" s="46"/>
      <c r="I733" s="46">
        <v>250</v>
      </c>
      <c r="J733" s="46">
        <v>1150</v>
      </c>
      <c r="K733" s="62">
        <f t="shared" si="104"/>
        <v>3681.29</v>
      </c>
      <c r="L733" s="63"/>
      <c r="M733" s="151"/>
    </row>
    <row r="734" spans="1:13" s="43" customFormat="1" ht="39.75" customHeight="1">
      <c r="A734" s="59">
        <f t="shared" si="105"/>
        <v>724</v>
      </c>
      <c r="B734" s="60" t="s">
        <v>948</v>
      </c>
      <c r="C734" s="64" t="s">
        <v>1687</v>
      </c>
      <c r="D734" s="61" t="s">
        <v>953</v>
      </c>
      <c r="E734" s="46">
        <v>73.59</v>
      </c>
      <c r="F734" s="47">
        <f t="shared" si="98"/>
        <v>30.999999999999996</v>
      </c>
      <c r="G734" s="46">
        <v>2281.29</v>
      </c>
      <c r="H734" s="46"/>
      <c r="I734" s="46">
        <v>250</v>
      </c>
      <c r="J734" s="46">
        <v>1150</v>
      </c>
      <c r="K734" s="62">
        <f t="shared" si="104"/>
        <v>3681.29</v>
      </c>
      <c r="L734" s="63"/>
      <c r="M734" s="151"/>
    </row>
    <row r="735" spans="1:13" s="43" customFormat="1" ht="39.75" customHeight="1">
      <c r="A735" s="59">
        <f t="shared" si="105"/>
        <v>725</v>
      </c>
      <c r="B735" s="60" t="s">
        <v>948</v>
      </c>
      <c r="C735" s="64" t="s">
        <v>1688</v>
      </c>
      <c r="D735" s="61" t="s">
        <v>953</v>
      </c>
      <c r="E735" s="46">
        <v>73.59</v>
      </c>
      <c r="F735" s="47">
        <f t="shared" si="98"/>
        <v>30.999999999999996</v>
      </c>
      <c r="G735" s="46">
        <v>2281.29</v>
      </c>
      <c r="H735" s="46"/>
      <c r="I735" s="46">
        <v>250</v>
      </c>
      <c r="J735" s="46">
        <v>1150</v>
      </c>
      <c r="K735" s="62">
        <f t="shared" si="104"/>
        <v>3681.29</v>
      </c>
      <c r="L735" s="63"/>
      <c r="M735" s="151"/>
    </row>
    <row r="736" spans="1:13" s="43" customFormat="1" ht="39.75" customHeight="1">
      <c r="A736" s="59">
        <f t="shared" si="105"/>
        <v>726</v>
      </c>
      <c r="B736" s="60" t="s">
        <v>948</v>
      </c>
      <c r="C736" s="64" t="s">
        <v>1689</v>
      </c>
      <c r="D736" s="61" t="s">
        <v>953</v>
      </c>
      <c r="E736" s="46">
        <v>73.59</v>
      </c>
      <c r="F736" s="47">
        <f t="shared" si="98"/>
        <v>30.999999999999996</v>
      </c>
      <c r="G736" s="46">
        <v>2281.29</v>
      </c>
      <c r="H736" s="46"/>
      <c r="I736" s="46">
        <v>250</v>
      </c>
      <c r="J736" s="46">
        <v>1150</v>
      </c>
      <c r="K736" s="62">
        <f t="shared" si="104"/>
        <v>3681.29</v>
      </c>
      <c r="L736" s="63"/>
      <c r="M736" s="151"/>
    </row>
    <row r="737" spans="1:13" s="43" customFormat="1" ht="39.75" customHeight="1">
      <c r="A737" s="59">
        <f t="shared" si="105"/>
        <v>727</v>
      </c>
      <c r="B737" s="60" t="s">
        <v>948</v>
      </c>
      <c r="C737" s="64" t="s">
        <v>1690</v>
      </c>
      <c r="D737" s="61" t="s">
        <v>953</v>
      </c>
      <c r="E737" s="46">
        <v>73.59</v>
      </c>
      <c r="F737" s="47">
        <f t="shared" si="98"/>
        <v>30.999999999999996</v>
      </c>
      <c r="G737" s="46">
        <v>2281.29</v>
      </c>
      <c r="H737" s="46"/>
      <c r="I737" s="46">
        <v>250</v>
      </c>
      <c r="J737" s="46">
        <v>1150</v>
      </c>
      <c r="K737" s="62">
        <f t="shared" si="104"/>
        <v>3681.29</v>
      </c>
      <c r="L737" s="63"/>
      <c r="M737" s="151"/>
    </row>
    <row r="738" spans="1:13" s="43" customFormat="1" ht="39.75" customHeight="1">
      <c r="A738" s="59">
        <f t="shared" si="105"/>
        <v>728</v>
      </c>
      <c r="B738" s="60" t="s">
        <v>948</v>
      </c>
      <c r="C738" s="64" t="s">
        <v>1691</v>
      </c>
      <c r="D738" s="61" t="s">
        <v>953</v>
      </c>
      <c r="E738" s="46">
        <v>73.59</v>
      </c>
      <c r="F738" s="47">
        <f t="shared" si="98"/>
        <v>30.999999999999996</v>
      </c>
      <c r="G738" s="46">
        <v>2281.29</v>
      </c>
      <c r="H738" s="46"/>
      <c r="I738" s="46">
        <v>250</v>
      </c>
      <c r="J738" s="46">
        <v>1150</v>
      </c>
      <c r="K738" s="62">
        <f t="shared" si="104"/>
        <v>3681.29</v>
      </c>
      <c r="L738" s="63"/>
      <c r="M738" s="151"/>
    </row>
    <row r="739" spans="1:13" s="43" customFormat="1" ht="39.75" customHeight="1">
      <c r="A739" s="59">
        <f t="shared" si="105"/>
        <v>729</v>
      </c>
      <c r="B739" s="60" t="s">
        <v>948</v>
      </c>
      <c r="C739" s="64" t="s">
        <v>1692</v>
      </c>
      <c r="D739" s="61" t="s">
        <v>953</v>
      </c>
      <c r="E739" s="46">
        <v>73.59</v>
      </c>
      <c r="F739" s="47">
        <f t="shared" si="98"/>
        <v>30.999999999999996</v>
      </c>
      <c r="G739" s="46">
        <v>2281.29</v>
      </c>
      <c r="H739" s="46"/>
      <c r="I739" s="46">
        <v>250</v>
      </c>
      <c r="J739" s="46">
        <v>1150</v>
      </c>
      <c r="K739" s="62">
        <f t="shared" si="104"/>
        <v>3681.29</v>
      </c>
      <c r="L739" s="63"/>
      <c r="M739" s="151"/>
    </row>
    <row r="740" spans="1:13" s="43" customFormat="1" ht="39.75" customHeight="1">
      <c r="A740" s="59">
        <f t="shared" si="105"/>
        <v>730</v>
      </c>
      <c r="B740" s="60" t="s">
        <v>948</v>
      </c>
      <c r="C740" s="64" t="s">
        <v>1693</v>
      </c>
      <c r="D740" s="61" t="s">
        <v>953</v>
      </c>
      <c r="E740" s="46">
        <v>73.59</v>
      </c>
      <c r="F740" s="47">
        <f t="shared" si="98"/>
        <v>30.999999999999996</v>
      </c>
      <c r="G740" s="46">
        <v>2281.29</v>
      </c>
      <c r="H740" s="46"/>
      <c r="I740" s="46">
        <v>250</v>
      </c>
      <c r="J740" s="46">
        <v>1150</v>
      </c>
      <c r="K740" s="62">
        <f t="shared" si="104"/>
        <v>3681.29</v>
      </c>
      <c r="L740" s="63"/>
      <c r="M740" s="151"/>
    </row>
    <row r="741" spans="1:13" s="43" customFormat="1" ht="39.75" customHeight="1">
      <c r="A741" s="59">
        <f t="shared" si="105"/>
        <v>731</v>
      </c>
      <c r="B741" s="60" t="s">
        <v>948</v>
      </c>
      <c r="C741" s="64" t="s">
        <v>1694</v>
      </c>
      <c r="D741" s="61" t="s">
        <v>953</v>
      </c>
      <c r="E741" s="46">
        <v>73.59</v>
      </c>
      <c r="F741" s="47">
        <f t="shared" si="98"/>
        <v>30.999999999999996</v>
      </c>
      <c r="G741" s="46">
        <v>2281.29</v>
      </c>
      <c r="H741" s="46"/>
      <c r="I741" s="46">
        <v>250</v>
      </c>
      <c r="J741" s="46">
        <v>1150</v>
      </c>
      <c r="K741" s="62">
        <f t="shared" si="104"/>
        <v>3681.29</v>
      </c>
      <c r="L741" s="63"/>
      <c r="M741" s="151"/>
    </row>
    <row r="742" spans="1:13" s="43" customFormat="1" ht="39.75" customHeight="1">
      <c r="A742" s="59">
        <f t="shared" si="105"/>
        <v>732</v>
      </c>
      <c r="B742" s="60" t="s">
        <v>948</v>
      </c>
      <c r="C742" s="64" t="s">
        <v>1695</v>
      </c>
      <c r="D742" s="61" t="s">
        <v>953</v>
      </c>
      <c r="E742" s="46">
        <v>73.59</v>
      </c>
      <c r="F742" s="47">
        <f t="shared" si="98"/>
        <v>30.999999999999996</v>
      </c>
      <c r="G742" s="46">
        <v>2281.29</v>
      </c>
      <c r="H742" s="46"/>
      <c r="I742" s="46">
        <v>250</v>
      </c>
      <c r="J742" s="46">
        <v>1150</v>
      </c>
      <c r="K742" s="62">
        <f t="shared" si="104"/>
        <v>3681.29</v>
      </c>
      <c r="L742" s="63"/>
      <c r="M742" s="151"/>
    </row>
    <row r="743" spans="1:13" s="43" customFormat="1" ht="39.75" customHeight="1">
      <c r="A743" s="59">
        <f t="shared" si="105"/>
        <v>733</v>
      </c>
      <c r="B743" s="60" t="s">
        <v>948</v>
      </c>
      <c r="C743" s="64" t="s">
        <v>1696</v>
      </c>
      <c r="D743" s="61" t="s">
        <v>953</v>
      </c>
      <c r="E743" s="46">
        <v>73.59</v>
      </c>
      <c r="F743" s="47">
        <f t="shared" si="98"/>
        <v>30.999999999999996</v>
      </c>
      <c r="G743" s="46">
        <v>2281.29</v>
      </c>
      <c r="H743" s="46"/>
      <c r="I743" s="46">
        <v>250</v>
      </c>
      <c r="J743" s="46">
        <v>1150</v>
      </c>
      <c r="K743" s="62">
        <f t="shared" si="104"/>
        <v>3681.29</v>
      </c>
      <c r="L743" s="63"/>
      <c r="M743" s="151"/>
    </row>
    <row r="744" spans="1:13" s="43" customFormat="1" ht="39.75" customHeight="1">
      <c r="A744" s="59">
        <f t="shared" si="105"/>
        <v>734</v>
      </c>
      <c r="B744" s="60" t="s">
        <v>948</v>
      </c>
      <c r="C744" s="64" t="s">
        <v>1697</v>
      </c>
      <c r="D744" s="61" t="s">
        <v>950</v>
      </c>
      <c r="E744" s="46">
        <v>71.400000000000006</v>
      </c>
      <c r="F744" s="47">
        <f>G744/E744</f>
        <v>91.168067226890741</v>
      </c>
      <c r="G744" s="46">
        <f>2213.4+4296</f>
        <v>6509.4</v>
      </c>
      <c r="H744" s="46"/>
      <c r="I744" s="46">
        <f>250+564.52</f>
        <v>814.52</v>
      </c>
      <c r="J744" s="46">
        <f>1380+3116.13</f>
        <v>4496.13</v>
      </c>
      <c r="K744" s="62">
        <f>SUM(G744:J744)</f>
        <v>11820.05</v>
      </c>
      <c r="L744" s="63" t="s">
        <v>610</v>
      </c>
      <c r="M744" s="151"/>
    </row>
    <row r="745" spans="1:13" s="43" customFormat="1" ht="39.75" customHeight="1">
      <c r="A745" s="59">
        <f t="shared" si="105"/>
        <v>735</v>
      </c>
      <c r="B745" s="60" t="s">
        <v>948</v>
      </c>
      <c r="C745" s="64" t="s">
        <v>1698</v>
      </c>
      <c r="D745" s="61" t="s">
        <v>953</v>
      </c>
      <c r="E745" s="46">
        <v>73.59</v>
      </c>
      <c r="F745" s="47">
        <f t="shared" ref="F745:F759" si="106">G745/E745</f>
        <v>107</v>
      </c>
      <c r="G745" s="46">
        <f t="shared" ref="G745:G759" si="107">2281.29+5592.84</f>
        <v>7874.13</v>
      </c>
      <c r="H745" s="46"/>
      <c r="I745" s="46">
        <f t="shared" ref="I745:I759" si="108">250+620.97</f>
        <v>870.97</v>
      </c>
      <c r="J745" s="46">
        <f t="shared" ref="J745:J759" si="109">1150+2856.45</f>
        <v>4006.45</v>
      </c>
      <c r="K745" s="62">
        <f t="shared" ref="K745:K772" si="110">SUM(G745:J745)</f>
        <v>12751.55</v>
      </c>
      <c r="L745" s="63" t="s">
        <v>985</v>
      </c>
      <c r="M745" s="151"/>
    </row>
    <row r="746" spans="1:13" s="43" customFormat="1" ht="39.75" customHeight="1">
      <c r="A746" s="59">
        <f t="shared" si="105"/>
        <v>736</v>
      </c>
      <c r="B746" s="60" t="s">
        <v>948</v>
      </c>
      <c r="C746" s="64" t="s">
        <v>1699</v>
      </c>
      <c r="D746" s="61" t="s">
        <v>953</v>
      </c>
      <c r="E746" s="46">
        <v>73.59</v>
      </c>
      <c r="F746" s="47">
        <f t="shared" si="106"/>
        <v>107</v>
      </c>
      <c r="G746" s="46">
        <f t="shared" si="107"/>
        <v>7874.13</v>
      </c>
      <c r="H746" s="46"/>
      <c r="I746" s="46">
        <f t="shared" si="108"/>
        <v>870.97</v>
      </c>
      <c r="J746" s="46">
        <f t="shared" si="109"/>
        <v>4006.45</v>
      </c>
      <c r="K746" s="62">
        <f t="shared" si="110"/>
        <v>12751.55</v>
      </c>
      <c r="L746" s="63" t="s">
        <v>985</v>
      </c>
      <c r="M746" s="151"/>
    </row>
    <row r="747" spans="1:13" s="43" customFormat="1" ht="39.75" customHeight="1">
      <c r="A747" s="59">
        <f t="shared" si="105"/>
        <v>737</v>
      </c>
      <c r="B747" s="60" t="s">
        <v>948</v>
      </c>
      <c r="C747" s="64" t="s">
        <v>1700</v>
      </c>
      <c r="D747" s="61" t="s">
        <v>953</v>
      </c>
      <c r="E747" s="46">
        <v>73.59</v>
      </c>
      <c r="F747" s="47">
        <f t="shared" si="106"/>
        <v>107</v>
      </c>
      <c r="G747" s="46">
        <f t="shared" si="107"/>
        <v>7874.13</v>
      </c>
      <c r="H747" s="46"/>
      <c r="I747" s="46">
        <f t="shared" si="108"/>
        <v>870.97</v>
      </c>
      <c r="J747" s="46">
        <f t="shared" si="109"/>
        <v>4006.45</v>
      </c>
      <c r="K747" s="62">
        <f t="shared" si="110"/>
        <v>12751.55</v>
      </c>
      <c r="L747" s="63" t="s">
        <v>985</v>
      </c>
      <c r="M747" s="151"/>
    </row>
    <row r="748" spans="1:13" s="43" customFormat="1" ht="39.75" customHeight="1">
      <c r="A748" s="59">
        <f t="shared" si="105"/>
        <v>738</v>
      </c>
      <c r="B748" s="60" t="s">
        <v>948</v>
      </c>
      <c r="C748" s="64" t="s">
        <v>1701</v>
      </c>
      <c r="D748" s="61" t="s">
        <v>953</v>
      </c>
      <c r="E748" s="46">
        <v>73.59</v>
      </c>
      <c r="F748" s="47">
        <f t="shared" si="106"/>
        <v>107</v>
      </c>
      <c r="G748" s="46">
        <f t="shared" si="107"/>
        <v>7874.13</v>
      </c>
      <c r="H748" s="46"/>
      <c r="I748" s="46">
        <f t="shared" si="108"/>
        <v>870.97</v>
      </c>
      <c r="J748" s="46">
        <f t="shared" si="109"/>
        <v>4006.45</v>
      </c>
      <c r="K748" s="62">
        <f t="shared" si="110"/>
        <v>12751.55</v>
      </c>
      <c r="L748" s="63" t="s">
        <v>985</v>
      </c>
      <c r="M748" s="151"/>
    </row>
    <row r="749" spans="1:13" s="43" customFormat="1" ht="39.75" customHeight="1">
      <c r="A749" s="59">
        <f t="shared" si="105"/>
        <v>739</v>
      </c>
      <c r="B749" s="60" t="s">
        <v>948</v>
      </c>
      <c r="C749" s="64" t="s">
        <v>1702</v>
      </c>
      <c r="D749" s="61" t="s">
        <v>953</v>
      </c>
      <c r="E749" s="46">
        <v>73.59</v>
      </c>
      <c r="F749" s="47">
        <f t="shared" si="106"/>
        <v>107</v>
      </c>
      <c r="G749" s="46">
        <f t="shared" si="107"/>
        <v>7874.13</v>
      </c>
      <c r="H749" s="46"/>
      <c r="I749" s="46">
        <f t="shared" si="108"/>
        <v>870.97</v>
      </c>
      <c r="J749" s="46">
        <f t="shared" si="109"/>
        <v>4006.45</v>
      </c>
      <c r="K749" s="62">
        <f t="shared" si="110"/>
        <v>12751.55</v>
      </c>
      <c r="L749" s="63" t="s">
        <v>985</v>
      </c>
      <c r="M749" s="151"/>
    </row>
    <row r="750" spans="1:13" s="43" customFormat="1" ht="39.75" customHeight="1">
      <c r="A750" s="59">
        <f t="shared" si="105"/>
        <v>740</v>
      </c>
      <c r="B750" s="60" t="s">
        <v>948</v>
      </c>
      <c r="C750" s="64" t="s">
        <v>1703</v>
      </c>
      <c r="D750" s="61" t="s">
        <v>953</v>
      </c>
      <c r="E750" s="46">
        <v>73.59</v>
      </c>
      <c r="F750" s="47">
        <f t="shared" si="106"/>
        <v>107</v>
      </c>
      <c r="G750" s="46">
        <f t="shared" si="107"/>
        <v>7874.13</v>
      </c>
      <c r="H750" s="46"/>
      <c r="I750" s="46">
        <f t="shared" si="108"/>
        <v>870.97</v>
      </c>
      <c r="J750" s="46">
        <f t="shared" si="109"/>
        <v>4006.45</v>
      </c>
      <c r="K750" s="62">
        <f t="shared" si="110"/>
        <v>12751.55</v>
      </c>
      <c r="L750" s="63" t="s">
        <v>985</v>
      </c>
      <c r="M750" s="151"/>
    </row>
    <row r="751" spans="1:13" s="43" customFormat="1" ht="39.75" customHeight="1">
      <c r="A751" s="59">
        <f t="shared" si="105"/>
        <v>741</v>
      </c>
      <c r="B751" s="60" t="s">
        <v>948</v>
      </c>
      <c r="C751" s="64" t="s">
        <v>1704</v>
      </c>
      <c r="D751" s="61" t="s">
        <v>953</v>
      </c>
      <c r="E751" s="46">
        <v>73.59</v>
      </c>
      <c r="F751" s="47">
        <f t="shared" si="106"/>
        <v>107</v>
      </c>
      <c r="G751" s="46">
        <f t="shared" si="107"/>
        <v>7874.13</v>
      </c>
      <c r="H751" s="46"/>
      <c r="I751" s="46">
        <f t="shared" si="108"/>
        <v>870.97</v>
      </c>
      <c r="J751" s="46">
        <f t="shared" si="109"/>
        <v>4006.45</v>
      </c>
      <c r="K751" s="62">
        <f t="shared" si="110"/>
        <v>12751.55</v>
      </c>
      <c r="L751" s="63" t="s">
        <v>985</v>
      </c>
      <c r="M751" s="151"/>
    </row>
    <row r="752" spans="1:13" s="43" customFormat="1" ht="39.75" customHeight="1">
      <c r="A752" s="59">
        <f t="shared" si="105"/>
        <v>742</v>
      </c>
      <c r="B752" s="60" t="s">
        <v>948</v>
      </c>
      <c r="C752" s="64" t="s">
        <v>1705</v>
      </c>
      <c r="D752" s="61" t="s">
        <v>953</v>
      </c>
      <c r="E752" s="46">
        <v>73.59</v>
      </c>
      <c r="F752" s="47">
        <f t="shared" si="106"/>
        <v>107</v>
      </c>
      <c r="G752" s="46">
        <f t="shared" si="107"/>
        <v>7874.13</v>
      </c>
      <c r="H752" s="46"/>
      <c r="I752" s="46">
        <f t="shared" si="108"/>
        <v>870.97</v>
      </c>
      <c r="J752" s="46">
        <f t="shared" si="109"/>
        <v>4006.45</v>
      </c>
      <c r="K752" s="62">
        <f t="shared" si="110"/>
        <v>12751.55</v>
      </c>
      <c r="L752" s="63" t="s">
        <v>985</v>
      </c>
      <c r="M752" s="151"/>
    </row>
    <row r="753" spans="1:13" s="43" customFormat="1" ht="39.75" customHeight="1">
      <c r="A753" s="59">
        <f t="shared" si="105"/>
        <v>743</v>
      </c>
      <c r="B753" s="60" t="s">
        <v>948</v>
      </c>
      <c r="C753" s="64" t="s">
        <v>1706</v>
      </c>
      <c r="D753" s="61" t="s">
        <v>953</v>
      </c>
      <c r="E753" s="46">
        <v>73.59</v>
      </c>
      <c r="F753" s="47">
        <f t="shared" si="106"/>
        <v>107</v>
      </c>
      <c r="G753" s="46">
        <f t="shared" si="107"/>
        <v>7874.13</v>
      </c>
      <c r="H753" s="46"/>
      <c r="I753" s="46">
        <f t="shared" si="108"/>
        <v>870.97</v>
      </c>
      <c r="J753" s="46">
        <f t="shared" si="109"/>
        <v>4006.45</v>
      </c>
      <c r="K753" s="62">
        <f t="shared" si="110"/>
        <v>12751.55</v>
      </c>
      <c r="L753" s="63" t="s">
        <v>985</v>
      </c>
      <c r="M753" s="151"/>
    </row>
    <row r="754" spans="1:13" s="43" customFormat="1" ht="39.75" customHeight="1">
      <c r="A754" s="59">
        <f t="shared" si="105"/>
        <v>744</v>
      </c>
      <c r="B754" s="60" t="s">
        <v>948</v>
      </c>
      <c r="C754" s="64" t="s">
        <v>1707</v>
      </c>
      <c r="D754" s="61" t="s">
        <v>953</v>
      </c>
      <c r="E754" s="46">
        <v>73.59</v>
      </c>
      <c r="F754" s="47">
        <f t="shared" si="106"/>
        <v>107</v>
      </c>
      <c r="G754" s="46">
        <f t="shared" si="107"/>
        <v>7874.13</v>
      </c>
      <c r="H754" s="46"/>
      <c r="I754" s="46">
        <f t="shared" si="108"/>
        <v>870.97</v>
      </c>
      <c r="J754" s="46">
        <f t="shared" si="109"/>
        <v>4006.45</v>
      </c>
      <c r="K754" s="62">
        <f t="shared" si="110"/>
        <v>12751.55</v>
      </c>
      <c r="L754" s="63" t="s">
        <v>985</v>
      </c>
      <c r="M754" s="151"/>
    </row>
    <row r="755" spans="1:13" s="43" customFormat="1" ht="39.75" customHeight="1">
      <c r="A755" s="59">
        <f t="shared" si="105"/>
        <v>745</v>
      </c>
      <c r="B755" s="60" t="s">
        <v>948</v>
      </c>
      <c r="C755" s="64" t="s">
        <v>1708</v>
      </c>
      <c r="D755" s="61" t="s">
        <v>953</v>
      </c>
      <c r="E755" s="46">
        <v>73.59</v>
      </c>
      <c r="F755" s="47">
        <f t="shared" si="106"/>
        <v>107</v>
      </c>
      <c r="G755" s="46">
        <f t="shared" si="107"/>
        <v>7874.13</v>
      </c>
      <c r="H755" s="46"/>
      <c r="I755" s="46">
        <f t="shared" si="108"/>
        <v>870.97</v>
      </c>
      <c r="J755" s="46">
        <f t="shared" si="109"/>
        <v>4006.45</v>
      </c>
      <c r="K755" s="62">
        <f t="shared" si="110"/>
        <v>12751.55</v>
      </c>
      <c r="L755" s="63" t="s">
        <v>985</v>
      </c>
      <c r="M755" s="151"/>
    </row>
    <row r="756" spans="1:13" s="43" customFormat="1" ht="39.75" customHeight="1">
      <c r="A756" s="59">
        <f t="shared" si="105"/>
        <v>746</v>
      </c>
      <c r="B756" s="60" t="s">
        <v>948</v>
      </c>
      <c r="C756" s="64" t="s">
        <v>1709</v>
      </c>
      <c r="D756" s="61" t="s">
        <v>953</v>
      </c>
      <c r="E756" s="46">
        <v>73.59</v>
      </c>
      <c r="F756" s="47">
        <f t="shared" si="106"/>
        <v>107</v>
      </c>
      <c r="G756" s="46">
        <f t="shared" si="107"/>
        <v>7874.13</v>
      </c>
      <c r="H756" s="46"/>
      <c r="I756" s="46">
        <f t="shared" si="108"/>
        <v>870.97</v>
      </c>
      <c r="J756" s="46">
        <f t="shared" si="109"/>
        <v>4006.45</v>
      </c>
      <c r="K756" s="62">
        <f t="shared" si="110"/>
        <v>12751.55</v>
      </c>
      <c r="L756" s="63" t="s">
        <v>985</v>
      </c>
      <c r="M756" s="151"/>
    </row>
    <row r="757" spans="1:13" s="43" customFormat="1" ht="39.75" customHeight="1">
      <c r="A757" s="59">
        <f t="shared" si="105"/>
        <v>747</v>
      </c>
      <c r="B757" s="60" t="s">
        <v>948</v>
      </c>
      <c r="C757" s="53" t="s">
        <v>1710</v>
      </c>
      <c r="D757" s="61" t="s">
        <v>953</v>
      </c>
      <c r="E757" s="46">
        <v>73.59</v>
      </c>
      <c r="F757" s="47">
        <f t="shared" si="106"/>
        <v>107</v>
      </c>
      <c r="G757" s="46">
        <f t="shared" si="107"/>
        <v>7874.13</v>
      </c>
      <c r="H757" s="46"/>
      <c r="I757" s="46">
        <f t="shared" si="108"/>
        <v>870.97</v>
      </c>
      <c r="J757" s="46">
        <f t="shared" si="109"/>
        <v>4006.45</v>
      </c>
      <c r="K757" s="62">
        <f t="shared" si="110"/>
        <v>12751.55</v>
      </c>
      <c r="L757" s="63" t="s">
        <v>985</v>
      </c>
      <c r="M757" s="151"/>
    </row>
    <row r="758" spans="1:13" s="43" customFormat="1" ht="39.75" customHeight="1">
      <c r="A758" s="59">
        <f t="shared" si="105"/>
        <v>748</v>
      </c>
      <c r="B758" s="60" t="s">
        <v>948</v>
      </c>
      <c r="C758" s="64" t="s">
        <v>1711</v>
      </c>
      <c r="D758" s="61" t="s">
        <v>953</v>
      </c>
      <c r="E758" s="46">
        <v>73.59</v>
      </c>
      <c r="F758" s="47">
        <f t="shared" si="106"/>
        <v>107</v>
      </c>
      <c r="G758" s="46">
        <f t="shared" si="107"/>
        <v>7874.13</v>
      </c>
      <c r="H758" s="46"/>
      <c r="I758" s="46">
        <f t="shared" si="108"/>
        <v>870.97</v>
      </c>
      <c r="J758" s="46">
        <f t="shared" si="109"/>
        <v>4006.45</v>
      </c>
      <c r="K758" s="62">
        <f t="shared" si="110"/>
        <v>12751.55</v>
      </c>
      <c r="L758" s="63" t="s">
        <v>985</v>
      </c>
      <c r="M758" s="151"/>
    </row>
    <row r="759" spans="1:13" s="43" customFormat="1" ht="39.75" customHeight="1">
      <c r="A759" s="59">
        <f t="shared" si="105"/>
        <v>749</v>
      </c>
      <c r="B759" s="60" t="s">
        <v>948</v>
      </c>
      <c r="C759" s="64" t="s">
        <v>1712</v>
      </c>
      <c r="D759" s="61" t="s">
        <v>953</v>
      </c>
      <c r="E759" s="46">
        <v>73.59</v>
      </c>
      <c r="F759" s="47">
        <f t="shared" si="106"/>
        <v>107</v>
      </c>
      <c r="G759" s="46">
        <f t="shared" si="107"/>
        <v>7874.13</v>
      </c>
      <c r="H759" s="46"/>
      <c r="I759" s="46">
        <f t="shared" si="108"/>
        <v>870.97</v>
      </c>
      <c r="J759" s="46">
        <f t="shared" si="109"/>
        <v>4006.45</v>
      </c>
      <c r="K759" s="62">
        <f t="shared" si="110"/>
        <v>12751.55</v>
      </c>
      <c r="L759" s="63" t="s">
        <v>985</v>
      </c>
      <c r="M759" s="151"/>
    </row>
    <row r="760" spans="1:13" s="43" customFormat="1" ht="39.75" customHeight="1">
      <c r="A760" s="59">
        <f t="shared" si="105"/>
        <v>750</v>
      </c>
      <c r="B760" s="60" t="s">
        <v>948</v>
      </c>
      <c r="C760" s="64" t="s">
        <v>1713</v>
      </c>
      <c r="D760" s="61" t="s">
        <v>953</v>
      </c>
      <c r="E760" s="46">
        <v>73.59</v>
      </c>
      <c r="F760" s="47">
        <f t="shared" si="98"/>
        <v>71.999999999999986</v>
      </c>
      <c r="G760" s="46">
        <f t="shared" ref="G760:G772" si="111">2281.29+3017.19</f>
        <v>5298.48</v>
      </c>
      <c r="H760" s="46"/>
      <c r="I760" s="46">
        <f t="shared" ref="I760:I772" si="112">250+338.71</f>
        <v>588.71</v>
      </c>
      <c r="J760" s="46">
        <f t="shared" ref="J760:J772" si="113">1150+1558.06</f>
        <v>2708.06</v>
      </c>
      <c r="K760" s="62">
        <f t="shared" si="110"/>
        <v>8595.25</v>
      </c>
      <c r="L760" s="63" t="s">
        <v>965</v>
      </c>
      <c r="M760" s="151"/>
    </row>
    <row r="761" spans="1:13" s="43" customFormat="1" ht="39.75" customHeight="1">
      <c r="A761" s="59">
        <f t="shared" si="105"/>
        <v>751</v>
      </c>
      <c r="B761" s="60" t="s">
        <v>948</v>
      </c>
      <c r="C761" s="64" t="s">
        <v>1714</v>
      </c>
      <c r="D761" s="61" t="s">
        <v>953</v>
      </c>
      <c r="E761" s="46">
        <v>73.59</v>
      </c>
      <c r="F761" s="47">
        <f t="shared" si="98"/>
        <v>71.999999999999986</v>
      </c>
      <c r="G761" s="46">
        <f t="shared" si="111"/>
        <v>5298.48</v>
      </c>
      <c r="H761" s="46"/>
      <c r="I761" s="46">
        <f t="shared" si="112"/>
        <v>588.71</v>
      </c>
      <c r="J761" s="46">
        <f t="shared" si="113"/>
        <v>2708.06</v>
      </c>
      <c r="K761" s="62">
        <f t="shared" si="110"/>
        <v>8595.25</v>
      </c>
      <c r="L761" s="63" t="s">
        <v>965</v>
      </c>
      <c r="M761" s="151"/>
    </row>
    <row r="762" spans="1:13" s="43" customFormat="1" ht="39.75" customHeight="1">
      <c r="A762" s="59">
        <f t="shared" si="105"/>
        <v>752</v>
      </c>
      <c r="B762" s="60" t="s">
        <v>948</v>
      </c>
      <c r="C762" s="64" t="s">
        <v>1715</v>
      </c>
      <c r="D762" s="61" t="s">
        <v>953</v>
      </c>
      <c r="E762" s="46">
        <v>73.59</v>
      </c>
      <c r="F762" s="47">
        <f t="shared" si="98"/>
        <v>71.999999999999986</v>
      </c>
      <c r="G762" s="46">
        <f t="shared" si="111"/>
        <v>5298.48</v>
      </c>
      <c r="H762" s="46"/>
      <c r="I762" s="46">
        <f t="shared" si="112"/>
        <v>588.71</v>
      </c>
      <c r="J762" s="46">
        <f t="shared" si="113"/>
        <v>2708.06</v>
      </c>
      <c r="K762" s="62">
        <f t="shared" si="110"/>
        <v>8595.25</v>
      </c>
      <c r="L762" s="63" t="s">
        <v>965</v>
      </c>
      <c r="M762" s="151"/>
    </row>
    <row r="763" spans="1:13" s="43" customFormat="1" ht="39.75" customHeight="1">
      <c r="A763" s="59">
        <f t="shared" si="105"/>
        <v>753</v>
      </c>
      <c r="B763" s="60" t="s">
        <v>948</v>
      </c>
      <c r="C763" s="64" t="s">
        <v>1716</v>
      </c>
      <c r="D763" s="61" t="s">
        <v>953</v>
      </c>
      <c r="E763" s="46">
        <v>73.59</v>
      </c>
      <c r="F763" s="47">
        <f t="shared" si="98"/>
        <v>71.999999999999986</v>
      </c>
      <c r="G763" s="46">
        <f t="shared" si="111"/>
        <v>5298.48</v>
      </c>
      <c r="H763" s="46"/>
      <c r="I763" s="46">
        <f t="shared" si="112"/>
        <v>588.71</v>
      </c>
      <c r="J763" s="46">
        <f t="shared" si="113"/>
        <v>2708.06</v>
      </c>
      <c r="K763" s="62">
        <f t="shared" si="110"/>
        <v>8595.25</v>
      </c>
      <c r="L763" s="63" t="s">
        <v>965</v>
      </c>
      <c r="M763" s="151"/>
    </row>
    <row r="764" spans="1:13" s="43" customFormat="1" ht="39.75" customHeight="1">
      <c r="A764" s="59">
        <f t="shared" si="105"/>
        <v>754</v>
      </c>
      <c r="B764" s="60" t="s">
        <v>948</v>
      </c>
      <c r="C764" s="64" t="s">
        <v>1717</v>
      </c>
      <c r="D764" s="61" t="s">
        <v>953</v>
      </c>
      <c r="E764" s="46">
        <v>73.59</v>
      </c>
      <c r="F764" s="47">
        <f t="shared" si="98"/>
        <v>71.999999999999986</v>
      </c>
      <c r="G764" s="46">
        <f t="shared" si="111"/>
        <v>5298.48</v>
      </c>
      <c r="H764" s="46"/>
      <c r="I764" s="46">
        <f t="shared" si="112"/>
        <v>588.71</v>
      </c>
      <c r="J764" s="46">
        <f t="shared" si="113"/>
        <v>2708.06</v>
      </c>
      <c r="K764" s="62">
        <f t="shared" si="110"/>
        <v>8595.25</v>
      </c>
      <c r="L764" s="63" t="s">
        <v>965</v>
      </c>
      <c r="M764" s="151"/>
    </row>
    <row r="765" spans="1:13" s="43" customFormat="1" ht="39.75" customHeight="1">
      <c r="A765" s="59">
        <f t="shared" si="105"/>
        <v>755</v>
      </c>
      <c r="B765" s="60" t="s">
        <v>948</v>
      </c>
      <c r="C765" s="64" t="s">
        <v>1718</v>
      </c>
      <c r="D765" s="61" t="s">
        <v>953</v>
      </c>
      <c r="E765" s="46">
        <v>73.59</v>
      </c>
      <c r="F765" s="47">
        <f t="shared" si="98"/>
        <v>71.999999999999986</v>
      </c>
      <c r="G765" s="46">
        <f t="shared" si="111"/>
        <v>5298.48</v>
      </c>
      <c r="H765" s="46"/>
      <c r="I765" s="46">
        <f t="shared" si="112"/>
        <v>588.71</v>
      </c>
      <c r="J765" s="46">
        <f t="shared" si="113"/>
        <v>2708.06</v>
      </c>
      <c r="K765" s="62">
        <f t="shared" si="110"/>
        <v>8595.25</v>
      </c>
      <c r="L765" s="63" t="s">
        <v>965</v>
      </c>
      <c r="M765" s="151"/>
    </row>
    <row r="766" spans="1:13" s="43" customFormat="1" ht="39.75" customHeight="1">
      <c r="A766" s="59">
        <f t="shared" si="105"/>
        <v>756</v>
      </c>
      <c r="B766" s="60" t="s">
        <v>948</v>
      </c>
      <c r="C766" s="64" t="s">
        <v>1719</v>
      </c>
      <c r="D766" s="61" t="s">
        <v>953</v>
      </c>
      <c r="E766" s="46">
        <v>73.59</v>
      </c>
      <c r="F766" s="47">
        <f t="shared" si="98"/>
        <v>71.999999999999986</v>
      </c>
      <c r="G766" s="46">
        <f t="shared" si="111"/>
        <v>5298.48</v>
      </c>
      <c r="H766" s="46"/>
      <c r="I766" s="46">
        <f t="shared" si="112"/>
        <v>588.71</v>
      </c>
      <c r="J766" s="46">
        <f t="shared" si="113"/>
        <v>2708.06</v>
      </c>
      <c r="K766" s="62">
        <f t="shared" si="110"/>
        <v>8595.25</v>
      </c>
      <c r="L766" s="63" t="s">
        <v>965</v>
      </c>
      <c r="M766" s="151"/>
    </row>
    <row r="767" spans="1:13" s="43" customFormat="1" ht="39.75" customHeight="1">
      <c r="A767" s="59">
        <f t="shared" si="105"/>
        <v>757</v>
      </c>
      <c r="B767" s="60" t="s">
        <v>948</v>
      </c>
      <c r="C767" s="64" t="s">
        <v>1720</v>
      </c>
      <c r="D767" s="61" t="s">
        <v>953</v>
      </c>
      <c r="E767" s="46">
        <v>73.59</v>
      </c>
      <c r="F767" s="47">
        <f t="shared" si="98"/>
        <v>71.999999999999986</v>
      </c>
      <c r="G767" s="46">
        <f t="shared" si="111"/>
        <v>5298.48</v>
      </c>
      <c r="H767" s="46"/>
      <c r="I767" s="46">
        <f t="shared" si="112"/>
        <v>588.71</v>
      </c>
      <c r="J767" s="46">
        <f t="shared" si="113"/>
        <v>2708.06</v>
      </c>
      <c r="K767" s="62">
        <f t="shared" si="110"/>
        <v>8595.25</v>
      </c>
      <c r="L767" s="63" t="s">
        <v>965</v>
      </c>
      <c r="M767" s="151"/>
    </row>
    <row r="768" spans="1:13" s="43" customFormat="1" ht="39.75" customHeight="1">
      <c r="A768" s="59">
        <f t="shared" si="105"/>
        <v>758</v>
      </c>
      <c r="B768" s="60" t="s">
        <v>948</v>
      </c>
      <c r="C768" s="64" t="s">
        <v>1721</v>
      </c>
      <c r="D768" s="61" t="s">
        <v>953</v>
      </c>
      <c r="E768" s="46">
        <v>73.59</v>
      </c>
      <c r="F768" s="47">
        <f t="shared" si="98"/>
        <v>71.999999999999986</v>
      </c>
      <c r="G768" s="46">
        <f t="shared" si="111"/>
        <v>5298.48</v>
      </c>
      <c r="H768" s="46"/>
      <c r="I768" s="46">
        <f t="shared" si="112"/>
        <v>588.71</v>
      </c>
      <c r="J768" s="46">
        <f t="shared" si="113"/>
        <v>2708.06</v>
      </c>
      <c r="K768" s="62">
        <f t="shared" si="110"/>
        <v>8595.25</v>
      </c>
      <c r="L768" s="63" t="s">
        <v>965</v>
      </c>
      <c r="M768" s="151"/>
    </row>
    <row r="769" spans="1:13" s="43" customFormat="1" ht="39.75" customHeight="1">
      <c r="A769" s="59">
        <f t="shared" si="105"/>
        <v>759</v>
      </c>
      <c r="B769" s="60" t="s">
        <v>948</v>
      </c>
      <c r="C769" s="64" t="s">
        <v>1722</v>
      </c>
      <c r="D769" s="61" t="s">
        <v>953</v>
      </c>
      <c r="E769" s="46">
        <v>73.59</v>
      </c>
      <c r="F769" s="47">
        <f t="shared" si="98"/>
        <v>71.999999999999986</v>
      </c>
      <c r="G769" s="46">
        <f t="shared" si="111"/>
        <v>5298.48</v>
      </c>
      <c r="H769" s="46"/>
      <c r="I769" s="46">
        <f t="shared" si="112"/>
        <v>588.71</v>
      </c>
      <c r="J769" s="46">
        <f t="shared" si="113"/>
        <v>2708.06</v>
      </c>
      <c r="K769" s="62">
        <f t="shared" si="110"/>
        <v>8595.25</v>
      </c>
      <c r="L769" s="63" t="s">
        <v>965</v>
      </c>
      <c r="M769" s="151"/>
    </row>
    <row r="770" spans="1:13" s="43" customFormat="1" ht="39.75" customHeight="1">
      <c r="A770" s="59">
        <f t="shared" si="105"/>
        <v>760</v>
      </c>
      <c r="B770" s="60" t="s">
        <v>948</v>
      </c>
      <c r="C770" s="64" t="s">
        <v>1723</v>
      </c>
      <c r="D770" s="61" t="s">
        <v>953</v>
      </c>
      <c r="E770" s="46">
        <v>73.59</v>
      </c>
      <c r="F770" s="47">
        <f t="shared" ref="F770:F772" si="114">G770/E770</f>
        <v>71.999999999999986</v>
      </c>
      <c r="G770" s="46">
        <f t="shared" si="111"/>
        <v>5298.48</v>
      </c>
      <c r="H770" s="46"/>
      <c r="I770" s="46">
        <f t="shared" si="112"/>
        <v>588.71</v>
      </c>
      <c r="J770" s="46">
        <f t="shared" si="113"/>
        <v>2708.06</v>
      </c>
      <c r="K770" s="62">
        <f t="shared" si="110"/>
        <v>8595.25</v>
      </c>
      <c r="L770" s="63" t="s">
        <v>965</v>
      </c>
      <c r="M770" s="151"/>
    </row>
    <row r="771" spans="1:13" s="43" customFormat="1" ht="39.75" customHeight="1">
      <c r="A771" s="59">
        <f t="shared" si="105"/>
        <v>761</v>
      </c>
      <c r="B771" s="60" t="s">
        <v>948</v>
      </c>
      <c r="C771" s="64" t="s">
        <v>1724</v>
      </c>
      <c r="D771" s="61" t="s">
        <v>953</v>
      </c>
      <c r="E771" s="46">
        <v>73.59</v>
      </c>
      <c r="F771" s="47">
        <f t="shared" si="114"/>
        <v>71.999999999999986</v>
      </c>
      <c r="G771" s="46">
        <f t="shared" si="111"/>
        <v>5298.48</v>
      </c>
      <c r="H771" s="46"/>
      <c r="I771" s="46">
        <f t="shared" si="112"/>
        <v>588.71</v>
      </c>
      <c r="J771" s="46">
        <f t="shared" si="113"/>
        <v>2708.06</v>
      </c>
      <c r="K771" s="62">
        <f t="shared" si="110"/>
        <v>8595.25</v>
      </c>
      <c r="L771" s="63" t="s">
        <v>965</v>
      </c>
      <c r="M771" s="151"/>
    </row>
    <row r="772" spans="1:13" s="43" customFormat="1" ht="39.75" customHeight="1">
      <c r="A772" s="59">
        <f t="shared" si="105"/>
        <v>762</v>
      </c>
      <c r="B772" s="60" t="s">
        <v>948</v>
      </c>
      <c r="C772" s="64" t="s">
        <v>1725</v>
      </c>
      <c r="D772" s="61" t="s">
        <v>953</v>
      </c>
      <c r="E772" s="46">
        <v>73.59</v>
      </c>
      <c r="F772" s="47">
        <f t="shared" si="114"/>
        <v>71.999999999999986</v>
      </c>
      <c r="G772" s="46">
        <f t="shared" si="111"/>
        <v>5298.48</v>
      </c>
      <c r="H772" s="46"/>
      <c r="I772" s="46">
        <f t="shared" si="112"/>
        <v>588.71</v>
      </c>
      <c r="J772" s="46">
        <f t="shared" si="113"/>
        <v>2708.06</v>
      </c>
      <c r="K772" s="62">
        <f t="shared" si="110"/>
        <v>8595.25</v>
      </c>
      <c r="L772" s="63" t="s">
        <v>965</v>
      </c>
      <c r="M772" s="151"/>
    </row>
    <row r="773" spans="1:13" s="43" customFormat="1" ht="39.75" customHeight="1">
      <c r="A773" s="59">
        <f t="shared" si="105"/>
        <v>763</v>
      </c>
      <c r="B773" s="60" t="s">
        <v>948</v>
      </c>
      <c r="C773" s="64" t="s">
        <v>1726</v>
      </c>
      <c r="D773" s="61" t="s">
        <v>950</v>
      </c>
      <c r="E773" s="46">
        <v>71.400000000000006</v>
      </c>
      <c r="F773" s="47">
        <f>G773/E773</f>
        <v>31</v>
      </c>
      <c r="G773" s="46">
        <v>2213.4</v>
      </c>
      <c r="H773" s="46"/>
      <c r="I773" s="46">
        <v>250</v>
      </c>
      <c r="J773" s="46">
        <v>1380</v>
      </c>
      <c r="K773" s="62">
        <f>SUM(G773:J773)</f>
        <v>3843.4</v>
      </c>
      <c r="L773" s="63"/>
      <c r="M773" s="151"/>
    </row>
    <row r="774" spans="1:13" s="43" customFormat="1" ht="39.75" customHeight="1">
      <c r="A774" s="59">
        <f t="shared" si="105"/>
        <v>764</v>
      </c>
      <c r="B774" s="60" t="s">
        <v>948</v>
      </c>
      <c r="C774" s="64" t="s">
        <v>1727</v>
      </c>
      <c r="D774" s="61" t="s">
        <v>950</v>
      </c>
      <c r="E774" s="46">
        <v>71.400000000000006</v>
      </c>
      <c r="F774" s="47">
        <f>G774/E774</f>
        <v>31</v>
      </c>
      <c r="G774" s="46">
        <v>2213.4</v>
      </c>
      <c r="H774" s="46"/>
      <c r="I774" s="46">
        <v>250</v>
      </c>
      <c r="J774" s="46">
        <v>1380</v>
      </c>
      <c r="K774" s="62">
        <f>SUM(G774:J774)</f>
        <v>3843.4</v>
      </c>
      <c r="L774" s="63"/>
      <c r="M774" s="151"/>
    </row>
    <row r="775" spans="1:13" s="43" customFormat="1" ht="39.75" customHeight="1">
      <c r="A775" s="59">
        <f t="shared" si="105"/>
        <v>765</v>
      </c>
      <c r="B775" s="60" t="s">
        <v>948</v>
      </c>
      <c r="C775" s="64" t="s">
        <v>1728</v>
      </c>
      <c r="D775" s="61" t="s">
        <v>953</v>
      </c>
      <c r="E775" s="46">
        <v>73.59</v>
      </c>
      <c r="F775" s="47">
        <f t="shared" ref="F775:F799" si="115">G775/E775</f>
        <v>30.999999999999996</v>
      </c>
      <c r="G775" s="46">
        <v>2281.29</v>
      </c>
      <c r="H775" s="46">
        <v>35</v>
      </c>
      <c r="I775" s="46">
        <v>250</v>
      </c>
      <c r="J775" s="46">
        <v>1150</v>
      </c>
      <c r="K775" s="62">
        <f t="shared" ref="K775:K800" si="116">SUM(G775:J775)</f>
        <v>3716.29</v>
      </c>
      <c r="L775" s="63"/>
      <c r="M775" s="151"/>
    </row>
    <row r="776" spans="1:13" s="43" customFormat="1" ht="39.75" customHeight="1">
      <c r="A776" s="59">
        <f t="shared" si="105"/>
        <v>766</v>
      </c>
      <c r="B776" s="60" t="s">
        <v>948</v>
      </c>
      <c r="C776" s="64" t="s">
        <v>1729</v>
      </c>
      <c r="D776" s="61" t="s">
        <v>953</v>
      </c>
      <c r="E776" s="46">
        <v>73.59</v>
      </c>
      <c r="F776" s="47">
        <f t="shared" si="115"/>
        <v>30.999999999999996</v>
      </c>
      <c r="G776" s="46">
        <v>2281.29</v>
      </c>
      <c r="H776" s="46"/>
      <c r="I776" s="46">
        <v>250</v>
      </c>
      <c r="J776" s="46">
        <v>1150</v>
      </c>
      <c r="K776" s="62">
        <f t="shared" si="116"/>
        <v>3681.29</v>
      </c>
      <c r="L776" s="63"/>
      <c r="M776" s="151"/>
    </row>
    <row r="777" spans="1:13" s="43" customFormat="1" ht="39.75" customHeight="1">
      <c r="A777" s="59">
        <f t="shared" si="105"/>
        <v>767</v>
      </c>
      <c r="B777" s="60" t="s">
        <v>948</v>
      </c>
      <c r="C777" s="64" t="s">
        <v>1730</v>
      </c>
      <c r="D777" s="61" t="s">
        <v>953</v>
      </c>
      <c r="E777" s="46">
        <v>74.63</v>
      </c>
      <c r="F777" s="47">
        <f>G777/E777</f>
        <v>31.000000000000004</v>
      </c>
      <c r="G777" s="46">
        <v>2313.5300000000002</v>
      </c>
      <c r="H777" s="46">
        <v>75</v>
      </c>
      <c r="I777" s="46">
        <v>250</v>
      </c>
      <c r="J777" s="46">
        <v>1150</v>
      </c>
      <c r="K777" s="62">
        <f t="shared" si="116"/>
        <v>3788.53</v>
      </c>
      <c r="L777" s="63"/>
      <c r="M777" s="151"/>
    </row>
    <row r="778" spans="1:13" s="43" customFormat="1" ht="39.75" customHeight="1">
      <c r="A778" s="59">
        <f t="shared" si="105"/>
        <v>768</v>
      </c>
      <c r="B778" s="60" t="s">
        <v>948</v>
      </c>
      <c r="C778" s="64" t="s">
        <v>1731</v>
      </c>
      <c r="D778" s="61" t="s">
        <v>953</v>
      </c>
      <c r="E778" s="46">
        <v>74.63</v>
      </c>
      <c r="F778" s="47">
        <f>G778/E778</f>
        <v>31.000000000000004</v>
      </c>
      <c r="G778" s="46">
        <v>2313.5300000000002</v>
      </c>
      <c r="H778" s="46">
        <v>75</v>
      </c>
      <c r="I778" s="46">
        <v>250</v>
      </c>
      <c r="J778" s="46">
        <v>1150</v>
      </c>
      <c r="K778" s="62">
        <f t="shared" si="116"/>
        <v>3788.53</v>
      </c>
      <c r="L778" s="63"/>
      <c r="M778" s="151"/>
    </row>
    <row r="779" spans="1:13" s="43" customFormat="1" ht="39.75" customHeight="1">
      <c r="A779" s="59">
        <f t="shared" si="105"/>
        <v>769</v>
      </c>
      <c r="B779" s="60" t="s">
        <v>948</v>
      </c>
      <c r="C779" s="64" t="s">
        <v>1732</v>
      </c>
      <c r="D779" s="61" t="s">
        <v>953</v>
      </c>
      <c r="E779" s="46">
        <v>73.59</v>
      </c>
      <c r="F779" s="47">
        <f t="shared" si="115"/>
        <v>30.999999999999996</v>
      </c>
      <c r="G779" s="46">
        <v>2281.29</v>
      </c>
      <c r="H779" s="46"/>
      <c r="I779" s="46">
        <v>250</v>
      </c>
      <c r="J779" s="46">
        <v>1150</v>
      </c>
      <c r="K779" s="62">
        <f t="shared" si="116"/>
        <v>3681.29</v>
      </c>
      <c r="L779" s="63"/>
      <c r="M779" s="151"/>
    </row>
    <row r="780" spans="1:13" s="43" customFormat="1" ht="39.75" customHeight="1">
      <c r="A780" s="59">
        <f t="shared" si="105"/>
        <v>770</v>
      </c>
      <c r="B780" s="60" t="s">
        <v>948</v>
      </c>
      <c r="C780" s="64" t="s">
        <v>1733</v>
      </c>
      <c r="D780" s="61" t="s">
        <v>953</v>
      </c>
      <c r="E780" s="46">
        <v>73.59</v>
      </c>
      <c r="F780" s="47">
        <f t="shared" si="115"/>
        <v>30.999999999999996</v>
      </c>
      <c r="G780" s="46">
        <v>2281.29</v>
      </c>
      <c r="H780" s="46"/>
      <c r="I780" s="46">
        <v>250</v>
      </c>
      <c r="J780" s="46">
        <v>1150</v>
      </c>
      <c r="K780" s="62">
        <f t="shared" si="116"/>
        <v>3681.29</v>
      </c>
      <c r="L780" s="63"/>
      <c r="M780" s="151"/>
    </row>
    <row r="781" spans="1:13" s="43" customFormat="1" ht="39.75" customHeight="1">
      <c r="A781" s="59">
        <f t="shared" ref="A781:A844" si="117">A780+1</f>
        <v>771</v>
      </c>
      <c r="B781" s="60" t="s">
        <v>948</v>
      </c>
      <c r="C781" s="64" t="s">
        <v>1734</v>
      </c>
      <c r="D781" s="61" t="s">
        <v>953</v>
      </c>
      <c r="E781" s="46">
        <v>73.59</v>
      </c>
      <c r="F781" s="47">
        <f t="shared" si="115"/>
        <v>30.999999999999996</v>
      </c>
      <c r="G781" s="46">
        <v>2281.29</v>
      </c>
      <c r="H781" s="46"/>
      <c r="I781" s="46">
        <v>250</v>
      </c>
      <c r="J781" s="46">
        <v>1150</v>
      </c>
      <c r="K781" s="62">
        <f t="shared" si="116"/>
        <v>3681.29</v>
      </c>
      <c r="L781" s="63"/>
      <c r="M781" s="151"/>
    </row>
    <row r="782" spans="1:13" s="43" customFormat="1" ht="39.75" customHeight="1">
      <c r="A782" s="59">
        <f t="shared" si="117"/>
        <v>772</v>
      </c>
      <c r="B782" s="60" t="s">
        <v>948</v>
      </c>
      <c r="C782" s="64" t="s">
        <v>1735</v>
      </c>
      <c r="D782" s="61" t="s">
        <v>953</v>
      </c>
      <c r="E782" s="46">
        <v>73.59</v>
      </c>
      <c r="F782" s="47">
        <f t="shared" si="115"/>
        <v>30.999999999999996</v>
      </c>
      <c r="G782" s="46">
        <v>2281.29</v>
      </c>
      <c r="H782" s="46"/>
      <c r="I782" s="46">
        <v>250</v>
      </c>
      <c r="J782" s="46">
        <v>1150</v>
      </c>
      <c r="K782" s="62">
        <f t="shared" si="116"/>
        <v>3681.29</v>
      </c>
      <c r="L782" s="63"/>
      <c r="M782" s="151"/>
    </row>
    <row r="783" spans="1:13" s="43" customFormat="1" ht="39.75" customHeight="1">
      <c r="A783" s="59">
        <f t="shared" si="117"/>
        <v>773</v>
      </c>
      <c r="B783" s="60" t="s">
        <v>948</v>
      </c>
      <c r="C783" s="64" t="s">
        <v>1736</v>
      </c>
      <c r="D783" s="61" t="s">
        <v>953</v>
      </c>
      <c r="E783" s="46">
        <v>73.59</v>
      </c>
      <c r="F783" s="47">
        <f t="shared" si="115"/>
        <v>30.999999999999996</v>
      </c>
      <c r="G783" s="46">
        <v>2281.29</v>
      </c>
      <c r="H783" s="46"/>
      <c r="I783" s="46">
        <v>250</v>
      </c>
      <c r="J783" s="46">
        <v>1150</v>
      </c>
      <c r="K783" s="62">
        <f t="shared" si="116"/>
        <v>3681.29</v>
      </c>
      <c r="L783" s="63"/>
      <c r="M783" s="151"/>
    </row>
    <row r="784" spans="1:13" s="43" customFormat="1" ht="39.75" customHeight="1">
      <c r="A784" s="59">
        <f t="shared" si="117"/>
        <v>774</v>
      </c>
      <c r="B784" s="60" t="s">
        <v>948</v>
      </c>
      <c r="C784" s="64" t="s">
        <v>1737</v>
      </c>
      <c r="D784" s="61" t="s">
        <v>953</v>
      </c>
      <c r="E784" s="46">
        <v>73.59</v>
      </c>
      <c r="F784" s="47">
        <f t="shared" si="115"/>
        <v>30.999999999999996</v>
      </c>
      <c r="G784" s="46">
        <v>2281.29</v>
      </c>
      <c r="H784" s="46"/>
      <c r="I784" s="46">
        <v>250</v>
      </c>
      <c r="J784" s="46">
        <v>1150</v>
      </c>
      <c r="K784" s="62">
        <f t="shared" si="116"/>
        <v>3681.29</v>
      </c>
      <c r="L784" s="63"/>
      <c r="M784" s="151"/>
    </row>
    <row r="785" spans="1:13" s="43" customFormat="1" ht="39.75" customHeight="1">
      <c r="A785" s="59">
        <f t="shared" si="117"/>
        <v>775</v>
      </c>
      <c r="B785" s="60" t="s">
        <v>948</v>
      </c>
      <c r="C785" s="64" t="s">
        <v>1738</v>
      </c>
      <c r="D785" s="61" t="s">
        <v>953</v>
      </c>
      <c r="E785" s="46">
        <v>73.59</v>
      </c>
      <c r="F785" s="47">
        <f t="shared" si="115"/>
        <v>30.999999999999996</v>
      </c>
      <c r="G785" s="46">
        <v>2281.29</v>
      </c>
      <c r="H785" s="46"/>
      <c r="I785" s="46">
        <v>250</v>
      </c>
      <c r="J785" s="46">
        <v>1150</v>
      </c>
      <c r="K785" s="62">
        <f t="shared" si="116"/>
        <v>3681.29</v>
      </c>
      <c r="L785" s="63"/>
      <c r="M785" s="151"/>
    </row>
    <row r="786" spans="1:13" s="43" customFormat="1" ht="39.75" customHeight="1">
      <c r="A786" s="59">
        <f t="shared" si="117"/>
        <v>776</v>
      </c>
      <c r="B786" s="60" t="s">
        <v>948</v>
      </c>
      <c r="C786" s="64" t="s">
        <v>1739</v>
      </c>
      <c r="D786" s="61" t="s">
        <v>953</v>
      </c>
      <c r="E786" s="46">
        <v>73.59</v>
      </c>
      <c r="F786" s="47">
        <f t="shared" si="115"/>
        <v>30.999999999999996</v>
      </c>
      <c r="G786" s="46">
        <v>2281.29</v>
      </c>
      <c r="H786" s="46"/>
      <c r="I786" s="46">
        <v>250</v>
      </c>
      <c r="J786" s="46">
        <v>1150</v>
      </c>
      <c r="K786" s="62">
        <f t="shared" si="116"/>
        <v>3681.29</v>
      </c>
      <c r="L786" s="63"/>
      <c r="M786" s="151"/>
    </row>
    <row r="787" spans="1:13" s="43" customFormat="1" ht="39.75" customHeight="1">
      <c r="A787" s="59">
        <f t="shared" si="117"/>
        <v>777</v>
      </c>
      <c r="B787" s="60" t="s">
        <v>948</v>
      </c>
      <c r="C787" s="64" t="s">
        <v>1740</v>
      </c>
      <c r="D787" s="61" t="s">
        <v>953</v>
      </c>
      <c r="E787" s="46">
        <v>73.59</v>
      </c>
      <c r="F787" s="47">
        <f t="shared" si="115"/>
        <v>30.999999999999996</v>
      </c>
      <c r="G787" s="46">
        <v>2281.29</v>
      </c>
      <c r="H787" s="46"/>
      <c r="I787" s="46">
        <v>250</v>
      </c>
      <c r="J787" s="46">
        <v>1150</v>
      </c>
      <c r="K787" s="62">
        <f t="shared" si="116"/>
        <v>3681.29</v>
      </c>
      <c r="L787" s="63"/>
      <c r="M787" s="151"/>
    </row>
    <row r="788" spans="1:13" s="43" customFormat="1" ht="39.75" customHeight="1">
      <c r="A788" s="59">
        <f t="shared" si="117"/>
        <v>778</v>
      </c>
      <c r="B788" s="60" t="s">
        <v>948</v>
      </c>
      <c r="C788" s="64" t="s">
        <v>1741</v>
      </c>
      <c r="D788" s="61" t="s">
        <v>953</v>
      </c>
      <c r="E788" s="46">
        <v>73.59</v>
      </c>
      <c r="F788" s="47">
        <f t="shared" si="115"/>
        <v>30.999999999999996</v>
      </c>
      <c r="G788" s="46">
        <v>2281.29</v>
      </c>
      <c r="H788" s="46"/>
      <c r="I788" s="46">
        <v>250</v>
      </c>
      <c r="J788" s="46">
        <v>1150</v>
      </c>
      <c r="K788" s="62">
        <f t="shared" si="116"/>
        <v>3681.29</v>
      </c>
      <c r="L788" s="63"/>
      <c r="M788" s="151"/>
    </row>
    <row r="789" spans="1:13" s="43" customFormat="1" ht="39.75" customHeight="1">
      <c r="A789" s="59">
        <f t="shared" si="117"/>
        <v>779</v>
      </c>
      <c r="B789" s="60" t="s">
        <v>948</v>
      </c>
      <c r="C789" s="64" t="s">
        <v>1742</v>
      </c>
      <c r="D789" s="61" t="s">
        <v>953</v>
      </c>
      <c r="E789" s="46">
        <v>73.59</v>
      </c>
      <c r="F789" s="47">
        <f t="shared" si="115"/>
        <v>30.999999999999996</v>
      </c>
      <c r="G789" s="46">
        <v>2281.29</v>
      </c>
      <c r="H789" s="46"/>
      <c r="I789" s="46">
        <v>250</v>
      </c>
      <c r="J789" s="46">
        <v>1150</v>
      </c>
      <c r="K789" s="62">
        <f t="shared" si="116"/>
        <v>3681.29</v>
      </c>
      <c r="L789" s="63"/>
      <c r="M789" s="151"/>
    </row>
    <row r="790" spans="1:13" s="43" customFormat="1" ht="39.75" customHeight="1">
      <c r="A790" s="59">
        <f t="shared" si="117"/>
        <v>780</v>
      </c>
      <c r="B790" s="60" t="s">
        <v>948</v>
      </c>
      <c r="C790" s="64" t="s">
        <v>1743</v>
      </c>
      <c r="D790" s="61" t="s">
        <v>953</v>
      </c>
      <c r="E790" s="46">
        <v>73.59</v>
      </c>
      <c r="F790" s="47">
        <f t="shared" si="115"/>
        <v>30.999999999999996</v>
      </c>
      <c r="G790" s="46">
        <v>2281.29</v>
      </c>
      <c r="H790" s="46"/>
      <c r="I790" s="46">
        <v>250</v>
      </c>
      <c r="J790" s="46">
        <v>1150</v>
      </c>
      <c r="K790" s="62">
        <f t="shared" si="116"/>
        <v>3681.29</v>
      </c>
      <c r="L790" s="63"/>
      <c r="M790" s="151"/>
    </row>
    <row r="791" spans="1:13" s="43" customFormat="1" ht="39.75" customHeight="1">
      <c r="A791" s="59">
        <f t="shared" si="117"/>
        <v>781</v>
      </c>
      <c r="B791" s="60" t="s">
        <v>948</v>
      </c>
      <c r="C791" s="64" t="s">
        <v>1744</v>
      </c>
      <c r="D791" s="61" t="s">
        <v>953</v>
      </c>
      <c r="E791" s="46">
        <v>73.59</v>
      </c>
      <c r="F791" s="47">
        <f t="shared" si="115"/>
        <v>8.9999999999999982</v>
      </c>
      <c r="G791" s="46">
        <v>662.31</v>
      </c>
      <c r="H791" s="46"/>
      <c r="I791" s="46">
        <v>72.58</v>
      </c>
      <c r="J791" s="46">
        <v>333.87</v>
      </c>
      <c r="K791" s="62">
        <f t="shared" si="116"/>
        <v>1068.76</v>
      </c>
      <c r="L791" s="63"/>
      <c r="M791" s="151"/>
    </row>
    <row r="792" spans="1:13" s="43" customFormat="1" ht="39.75" customHeight="1">
      <c r="A792" s="59">
        <f t="shared" si="117"/>
        <v>782</v>
      </c>
      <c r="B792" s="60" t="s">
        <v>948</v>
      </c>
      <c r="C792" s="64" t="s">
        <v>1745</v>
      </c>
      <c r="D792" s="61" t="s">
        <v>953</v>
      </c>
      <c r="E792" s="46">
        <v>73.59</v>
      </c>
      <c r="F792" s="47">
        <f t="shared" si="115"/>
        <v>8.9999999999999982</v>
      </c>
      <c r="G792" s="46">
        <v>662.31</v>
      </c>
      <c r="H792" s="46"/>
      <c r="I792" s="46">
        <v>72.58</v>
      </c>
      <c r="J792" s="46">
        <v>333.87</v>
      </c>
      <c r="K792" s="62">
        <f t="shared" si="116"/>
        <v>1068.76</v>
      </c>
      <c r="L792" s="63"/>
      <c r="M792" s="151"/>
    </row>
    <row r="793" spans="1:13" s="43" customFormat="1" ht="39.75" customHeight="1">
      <c r="A793" s="59">
        <f t="shared" si="117"/>
        <v>783</v>
      </c>
      <c r="B793" s="60" t="s">
        <v>948</v>
      </c>
      <c r="C793" s="64" t="s">
        <v>1746</v>
      </c>
      <c r="D793" s="61" t="s">
        <v>953</v>
      </c>
      <c r="E793" s="46">
        <v>73.59</v>
      </c>
      <c r="F793" s="47">
        <f t="shared" si="115"/>
        <v>8.9999999999999982</v>
      </c>
      <c r="G793" s="46">
        <v>662.31</v>
      </c>
      <c r="H793" s="46"/>
      <c r="I793" s="46">
        <v>72.58</v>
      </c>
      <c r="J793" s="46">
        <v>333.87</v>
      </c>
      <c r="K793" s="62">
        <f t="shared" si="116"/>
        <v>1068.76</v>
      </c>
      <c r="L793" s="63"/>
      <c r="M793" s="151"/>
    </row>
    <row r="794" spans="1:13" s="43" customFormat="1" ht="39.75" customHeight="1">
      <c r="A794" s="59">
        <f t="shared" si="117"/>
        <v>784</v>
      </c>
      <c r="B794" s="60" t="s">
        <v>948</v>
      </c>
      <c r="C794" s="64" t="s">
        <v>1747</v>
      </c>
      <c r="D794" s="61" t="s">
        <v>953</v>
      </c>
      <c r="E794" s="46">
        <v>73.59</v>
      </c>
      <c r="F794" s="47">
        <f t="shared" si="115"/>
        <v>8.9999999999999982</v>
      </c>
      <c r="G794" s="46">
        <v>662.31</v>
      </c>
      <c r="H794" s="46"/>
      <c r="I794" s="46">
        <v>72.58</v>
      </c>
      <c r="J794" s="46">
        <v>333.87</v>
      </c>
      <c r="K794" s="62">
        <f t="shared" si="116"/>
        <v>1068.76</v>
      </c>
      <c r="L794" s="63"/>
      <c r="M794" s="151"/>
    </row>
    <row r="795" spans="1:13" s="43" customFormat="1" ht="39.75" customHeight="1">
      <c r="A795" s="59">
        <f t="shared" si="117"/>
        <v>785</v>
      </c>
      <c r="B795" s="60" t="s">
        <v>948</v>
      </c>
      <c r="C795" s="64" t="s">
        <v>1748</v>
      </c>
      <c r="D795" s="61" t="s">
        <v>953</v>
      </c>
      <c r="E795" s="46">
        <v>73.59</v>
      </c>
      <c r="F795" s="47">
        <f t="shared" si="115"/>
        <v>8.9999999999999982</v>
      </c>
      <c r="G795" s="46">
        <v>662.31</v>
      </c>
      <c r="H795" s="46"/>
      <c r="I795" s="46">
        <v>72.58</v>
      </c>
      <c r="J795" s="46">
        <v>333.87</v>
      </c>
      <c r="K795" s="62">
        <f t="shared" si="116"/>
        <v>1068.76</v>
      </c>
      <c r="L795" s="63"/>
      <c r="M795" s="151"/>
    </row>
    <row r="796" spans="1:13" s="43" customFormat="1" ht="39.75" customHeight="1">
      <c r="A796" s="59">
        <f t="shared" si="117"/>
        <v>786</v>
      </c>
      <c r="B796" s="60" t="s">
        <v>948</v>
      </c>
      <c r="C796" s="64" t="s">
        <v>1749</v>
      </c>
      <c r="D796" s="61" t="s">
        <v>953</v>
      </c>
      <c r="E796" s="46">
        <v>73.59</v>
      </c>
      <c r="F796" s="47">
        <f t="shared" si="115"/>
        <v>8.9999999999999982</v>
      </c>
      <c r="G796" s="46">
        <v>662.31</v>
      </c>
      <c r="H796" s="46"/>
      <c r="I796" s="46">
        <v>72.58</v>
      </c>
      <c r="J796" s="46">
        <v>333.87</v>
      </c>
      <c r="K796" s="62">
        <f t="shared" si="116"/>
        <v>1068.76</v>
      </c>
      <c r="L796" s="63"/>
      <c r="M796" s="151"/>
    </row>
    <row r="797" spans="1:13" s="43" customFormat="1" ht="39.75" customHeight="1">
      <c r="A797" s="59">
        <f t="shared" si="117"/>
        <v>787</v>
      </c>
      <c r="B797" s="60" t="s">
        <v>948</v>
      </c>
      <c r="C797" s="64" t="s">
        <v>1750</v>
      </c>
      <c r="D797" s="61" t="s">
        <v>953</v>
      </c>
      <c r="E797" s="46">
        <v>73.59</v>
      </c>
      <c r="F797" s="47">
        <f t="shared" si="115"/>
        <v>8.9999999999999982</v>
      </c>
      <c r="G797" s="46">
        <v>662.31</v>
      </c>
      <c r="H797" s="46"/>
      <c r="I797" s="46">
        <v>72.58</v>
      </c>
      <c r="J797" s="46">
        <v>333.87</v>
      </c>
      <c r="K797" s="62">
        <f t="shared" si="116"/>
        <v>1068.76</v>
      </c>
      <c r="L797" s="63"/>
      <c r="M797" s="151"/>
    </row>
    <row r="798" spans="1:13" s="43" customFormat="1" ht="39.75" customHeight="1">
      <c r="A798" s="59">
        <f t="shared" si="117"/>
        <v>788</v>
      </c>
      <c r="B798" s="60" t="s">
        <v>948</v>
      </c>
      <c r="C798" s="64" t="s">
        <v>1751</v>
      </c>
      <c r="D798" s="61" t="s">
        <v>953</v>
      </c>
      <c r="E798" s="46">
        <v>73.59</v>
      </c>
      <c r="F798" s="47">
        <f t="shared" si="115"/>
        <v>14.999999999999998</v>
      </c>
      <c r="G798" s="46">
        <v>1103.8499999999999</v>
      </c>
      <c r="H798" s="46"/>
      <c r="I798" s="46">
        <v>120.97</v>
      </c>
      <c r="J798" s="46">
        <v>556.45000000000005</v>
      </c>
      <c r="K798" s="62">
        <f t="shared" si="116"/>
        <v>1781.27</v>
      </c>
      <c r="L798" s="63"/>
      <c r="M798" s="151"/>
    </row>
    <row r="799" spans="1:13" s="43" customFormat="1" ht="39.75" customHeight="1">
      <c r="A799" s="59">
        <f t="shared" si="117"/>
        <v>789</v>
      </c>
      <c r="B799" s="60" t="s">
        <v>948</v>
      </c>
      <c r="C799" s="64" t="s">
        <v>1752</v>
      </c>
      <c r="D799" s="61" t="s">
        <v>953</v>
      </c>
      <c r="E799" s="46">
        <v>73.59</v>
      </c>
      <c r="F799" s="47">
        <f t="shared" si="115"/>
        <v>107</v>
      </c>
      <c r="G799" s="46">
        <f>2281.29+5592.84</f>
        <v>7874.13</v>
      </c>
      <c r="H799" s="46"/>
      <c r="I799" s="46">
        <f>250+620.97</f>
        <v>870.97</v>
      </c>
      <c r="J799" s="46">
        <f>1150+2856.45</f>
        <v>4006.45</v>
      </c>
      <c r="K799" s="62">
        <f t="shared" si="116"/>
        <v>12751.55</v>
      </c>
      <c r="L799" s="63" t="s">
        <v>985</v>
      </c>
      <c r="M799" s="151"/>
    </row>
    <row r="800" spans="1:13" s="43" customFormat="1" ht="39.75" customHeight="1">
      <c r="A800" s="59">
        <f t="shared" si="117"/>
        <v>790</v>
      </c>
      <c r="B800" s="60" t="s">
        <v>948</v>
      </c>
      <c r="C800" s="64" t="s">
        <v>1753</v>
      </c>
      <c r="D800" s="61" t="s">
        <v>950</v>
      </c>
      <c r="E800" s="46">
        <v>71.400000000000006</v>
      </c>
      <c r="F800" s="47">
        <f>G800/E800</f>
        <v>31</v>
      </c>
      <c r="G800" s="46">
        <v>2213.4</v>
      </c>
      <c r="H800" s="46"/>
      <c r="I800" s="46">
        <v>250</v>
      </c>
      <c r="J800" s="46">
        <v>1380</v>
      </c>
      <c r="K800" s="62">
        <f t="shared" si="116"/>
        <v>3843.4</v>
      </c>
      <c r="L800" s="63"/>
      <c r="M800" s="151"/>
    </row>
    <row r="801" spans="1:13" s="43" customFormat="1" ht="39.75" customHeight="1">
      <c r="A801" s="59">
        <f t="shared" si="117"/>
        <v>791</v>
      </c>
      <c r="B801" s="60" t="s">
        <v>948</v>
      </c>
      <c r="C801" s="64" t="s">
        <v>1754</v>
      </c>
      <c r="D801" s="61" t="s">
        <v>950</v>
      </c>
      <c r="E801" s="46">
        <v>71.400000000000006</v>
      </c>
      <c r="F801" s="47">
        <f t="shared" ref="F801:F864" si="118">G801/E801</f>
        <v>31</v>
      </c>
      <c r="G801" s="46">
        <v>2213.4</v>
      </c>
      <c r="H801" s="46"/>
      <c r="I801" s="46">
        <v>250</v>
      </c>
      <c r="J801" s="46">
        <v>1380</v>
      </c>
      <c r="K801" s="62">
        <f t="shared" ref="K801:K802" si="119">SUM(G801:J801)</f>
        <v>3843.4</v>
      </c>
      <c r="L801" s="63"/>
      <c r="M801" s="151"/>
    </row>
    <row r="802" spans="1:13" s="43" customFormat="1" ht="39.75" customHeight="1">
      <c r="A802" s="59">
        <f t="shared" si="117"/>
        <v>792</v>
      </c>
      <c r="B802" s="60" t="s">
        <v>948</v>
      </c>
      <c r="C802" s="64" t="s">
        <v>1755</v>
      </c>
      <c r="D802" s="61" t="s">
        <v>950</v>
      </c>
      <c r="E802" s="46">
        <v>71.400000000000006</v>
      </c>
      <c r="F802" s="47">
        <f t="shared" si="118"/>
        <v>31</v>
      </c>
      <c r="G802" s="46">
        <v>2213.4</v>
      </c>
      <c r="H802" s="46">
        <v>35</v>
      </c>
      <c r="I802" s="46">
        <v>250</v>
      </c>
      <c r="J802" s="46">
        <v>1380</v>
      </c>
      <c r="K802" s="62">
        <f t="shared" si="119"/>
        <v>3878.4</v>
      </c>
      <c r="L802" s="63"/>
      <c r="M802" s="151"/>
    </row>
    <row r="803" spans="1:13" s="43" customFormat="1" ht="39.75" customHeight="1">
      <c r="A803" s="59">
        <f t="shared" si="117"/>
        <v>793</v>
      </c>
      <c r="B803" s="60" t="s">
        <v>948</v>
      </c>
      <c r="C803" s="64" t="s">
        <v>1756</v>
      </c>
      <c r="D803" s="61" t="s">
        <v>953</v>
      </c>
      <c r="E803" s="46">
        <v>73.59</v>
      </c>
      <c r="F803" s="47">
        <f t="shared" si="118"/>
        <v>30.999999999999996</v>
      </c>
      <c r="G803" s="46">
        <v>2281.29</v>
      </c>
      <c r="H803" s="46">
        <v>35</v>
      </c>
      <c r="I803" s="46">
        <v>250</v>
      </c>
      <c r="J803" s="46">
        <v>1150</v>
      </c>
      <c r="K803" s="62">
        <f t="shared" ref="K803:K866" si="120">SUM(G803:J803)</f>
        <v>3716.29</v>
      </c>
      <c r="L803" s="63"/>
      <c r="M803" s="151"/>
    </row>
    <row r="804" spans="1:13" s="43" customFormat="1" ht="39.75" customHeight="1">
      <c r="A804" s="59">
        <f t="shared" si="117"/>
        <v>794</v>
      </c>
      <c r="B804" s="60" t="s">
        <v>948</v>
      </c>
      <c r="C804" s="64" t="s">
        <v>1757</v>
      </c>
      <c r="D804" s="61" t="s">
        <v>953</v>
      </c>
      <c r="E804" s="46">
        <v>73.59</v>
      </c>
      <c r="F804" s="47">
        <f t="shared" si="118"/>
        <v>30.999999999999996</v>
      </c>
      <c r="G804" s="46">
        <v>2281.29</v>
      </c>
      <c r="H804" s="46"/>
      <c r="I804" s="46">
        <v>250</v>
      </c>
      <c r="J804" s="46">
        <v>1150</v>
      </c>
      <c r="K804" s="62">
        <f t="shared" si="120"/>
        <v>3681.29</v>
      </c>
      <c r="L804" s="63"/>
      <c r="M804" s="151"/>
    </row>
    <row r="805" spans="1:13" s="43" customFormat="1" ht="39.75" customHeight="1">
      <c r="A805" s="59">
        <f t="shared" si="117"/>
        <v>795</v>
      </c>
      <c r="B805" s="60" t="s">
        <v>948</v>
      </c>
      <c r="C805" s="64" t="s">
        <v>1758</v>
      </c>
      <c r="D805" s="61" t="s">
        <v>953</v>
      </c>
      <c r="E805" s="46">
        <v>73.59</v>
      </c>
      <c r="F805" s="47">
        <f t="shared" si="118"/>
        <v>30.999999999999996</v>
      </c>
      <c r="G805" s="46">
        <v>2281.29</v>
      </c>
      <c r="H805" s="46"/>
      <c r="I805" s="46">
        <v>250</v>
      </c>
      <c r="J805" s="46">
        <v>1150</v>
      </c>
      <c r="K805" s="62">
        <f t="shared" si="120"/>
        <v>3681.29</v>
      </c>
      <c r="L805" s="63"/>
      <c r="M805" s="151"/>
    </row>
    <row r="806" spans="1:13" s="43" customFormat="1" ht="39.75" customHeight="1">
      <c r="A806" s="59">
        <f t="shared" si="117"/>
        <v>796</v>
      </c>
      <c r="B806" s="60" t="s">
        <v>948</v>
      </c>
      <c r="C806" s="64" t="s">
        <v>1759</v>
      </c>
      <c r="D806" s="61" t="s">
        <v>953</v>
      </c>
      <c r="E806" s="46">
        <v>73.59</v>
      </c>
      <c r="F806" s="47">
        <f t="shared" si="118"/>
        <v>30.999999999999996</v>
      </c>
      <c r="G806" s="46">
        <v>2281.29</v>
      </c>
      <c r="H806" s="46">
        <v>35</v>
      </c>
      <c r="I806" s="46">
        <v>250</v>
      </c>
      <c r="J806" s="46">
        <v>1150</v>
      </c>
      <c r="K806" s="62">
        <f t="shared" si="120"/>
        <v>3716.29</v>
      </c>
      <c r="L806" s="63"/>
      <c r="M806" s="151"/>
    </row>
    <row r="807" spans="1:13" s="43" customFormat="1" ht="39.75" customHeight="1">
      <c r="A807" s="59">
        <f t="shared" si="117"/>
        <v>797</v>
      </c>
      <c r="B807" s="60" t="s">
        <v>948</v>
      </c>
      <c r="C807" s="64" t="s">
        <v>1760</v>
      </c>
      <c r="D807" s="61" t="s">
        <v>953</v>
      </c>
      <c r="E807" s="46">
        <v>73.59</v>
      </c>
      <c r="F807" s="47">
        <f t="shared" si="118"/>
        <v>30.999999999999996</v>
      </c>
      <c r="G807" s="46">
        <v>2281.29</v>
      </c>
      <c r="H807" s="46"/>
      <c r="I807" s="46">
        <v>250</v>
      </c>
      <c r="J807" s="46">
        <v>1150</v>
      </c>
      <c r="K807" s="62">
        <f t="shared" si="120"/>
        <v>3681.29</v>
      </c>
      <c r="L807" s="63"/>
      <c r="M807" s="151"/>
    </row>
    <row r="808" spans="1:13" s="43" customFormat="1" ht="39.75" customHeight="1">
      <c r="A808" s="59">
        <f t="shared" si="117"/>
        <v>798</v>
      </c>
      <c r="B808" s="60" t="s">
        <v>948</v>
      </c>
      <c r="C808" s="64" t="s">
        <v>1761</v>
      </c>
      <c r="D808" s="61" t="s">
        <v>953</v>
      </c>
      <c r="E808" s="46">
        <v>73.59</v>
      </c>
      <c r="F808" s="47">
        <f t="shared" si="118"/>
        <v>30.999999999999996</v>
      </c>
      <c r="G808" s="46">
        <v>2281.29</v>
      </c>
      <c r="H808" s="46"/>
      <c r="I808" s="46">
        <v>250</v>
      </c>
      <c r="J808" s="46">
        <v>1150</v>
      </c>
      <c r="K808" s="62">
        <f t="shared" si="120"/>
        <v>3681.29</v>
      </c>
      <c r="L808" s="63"/>
      <c r="M808" s="151"/>
    </row>
    <row r="809" spans="1:13" s="43" customFormat="1" ht="39.75" customHeight="1">
      <c r="A809" s="59">
        <f t="shared" si="117"/>
        <v>799</v>
      </c>
      <c r="B809" s="60" t="s">
        <v>948</v>
      </c>
      <c r="C809" s="64" t="s">
        <v>1762</v>
      </c>
      <c r="D809" s="61" t="s">
        <v>953</v>
      </c>
      <c r="E809" s="46">
        <v>73.59</v>
      </c>
      <c r="F809" s="47">
        <f t="shared" si="118"/>
        <v>30.999999999999996</v>
      </c>
      <c r="G809" s="46">
        <v>2281.29</v>
      </c>
      <c r="H809" s="46"/>
      <c r="I809" s="46">
        <v>250</v>
      </c>
      <c r="J809" s="46">
        <v>1150</v>
      </c>
      <c r="K809" s="62">
        <f t="shared" si="120"/>
        <v>3681.29</v>
      </c>
      <c r="L809" s="63"/>
      <c r="M809" s="151"/>
    </row>
    <row r="810" spans="1:13" s="43" customFormat="1" ht="39.75" customHeight="1">
      <c r="A810" s="59">
        <f t="shared" si="117"/>
        <v>800</v>
      </c>
      <c r="B810" s="60" t="s">
        <v>948</v>
      </c>
      <c r="C810" s="64" t="s">
        <v>1763</v>
      </c>
      <c r="D810" s="61" t="s">
        <v>953</v>
      </c>
      <c r="E810" s="46">
        <v>73.59</v>
      </c>
      <c r="F810" s="47">
        <f t="shared" si="118"/>
        <v>30.999999999999996</v>
      </c>
      <c r="G810" s="46">
        <v>2281.29</v>
      </c>
      <c r="H810" s="46">
        <v>35</v>
      </c>
      <c r="I810" s="46">
        <v>250</v>
      </c>
      <c r="J810" s="46">
        <v>1150</v>
      </c>
      <c r="K810" s="62">
        <f t="shared" si="120"/>
        <v>3716.29</v>
      </c>
      <c r="L810" s="63"/>
      <c r="M810" s="151"/>
    </row>
    <row r="811" spans="1:13" s="43" customFormat="1" ht="39.75" customHeight="1">
      <c r="A811" s="59">
        <f t="shared" si="117"/>
        <v>801</v>
      </c>
      <c r="B811" s="60" t="s">
        <v>948</v>
      </c>
      <c r="C811" s="64" t="s">
        <v>1764</v>
      </c>
      <c r="D811" s="61" t="s">
        <v>953</v>
      </c>
      <c r="E811" s="46">
        <v>73.59</v>
      </c>
      <c r="F811" s="47">
        <f t="shared" si="118"/>
        <v>30.999999999999996</v>
      </c>
      <c r="G811" s="46">
        <v>2281.29</v>
      </c>
      <c r="H811" s="46">
        <v>35</v>
      </c>
      <c r="I811" s="46">
        <v>250</v>
      </c>
      <c r="J811" s="46">
        <v>1150</v>
      </c>
      <c r="K811" s="62">
        <f t="shared" si="120"/>
        <v>3716.29</v>
      </c>
      <c r="L811" s="63"/>
      <c r="M811" s="151"/>
    </row>
    <row r="812" spans="1:13" s="43" customFormat="1" ht="39.75" customHeight="1">
      <c r="A812" s="59">
        <f t="shared" si="117"/>
        <v>802</v>
      </c>
      <c r="B812" s="60" t="s">
        <v>948</v>
      </c>
      <c r="C812" s="64" t="s">
        <v>1765</v>
      </c>
      <c r="D812" s="61" t="s">
        <v>953</v>
      </c>
      <c r="E812" s="46">
        <v>73.59</v>
      </c>
      <c r="F812" s="47">
        <f t="shared" si="118"/>
        <v>30.999999999999996</v>
      </c>
      <c r="G812" s="46">
        <v>2281.29</v>
      </c>
      <c r="H812" s="46"/>
      <c r="I812" s="46">
        <v>250</v>
      </c>
      <c r="J812" s="46">
        <v>1150</v>
      </c>
      <c r="K812" s="62">
        <f t="shared" si="120"/>
        <v>3681.29</v>
      </c>
      <c r="L812" s="63"/>
      <c r="M812" s="151"/>
    </row>
    <row r="813" spans="1:13" s="43" customFormat="1" ht="39.75" customHeight="1">
      <c r="A813" s="59">
        <f t="shared" si="117"/>
        <v>803</v>
      </c>
      <c r="B813" s="60" t="s">
        <v>948</v>
      </c>
      <c r="C813" s="64" t="s">
        <v>1766</v>
      </c>
      <c r="D813" s="61" t="s">
        <v>953</v>
      </c>
      <c r="E813" s="46">
        <v>73.59</v>
      </c>
      <c r="F813" s="47">
        <f t="shared" si="118"/>
        <v>30.999999999999996</v>
      </c>
      <c r="G813" s="46">
        <v>2281.29</v>
      </c>
      <c r="H813" s="46">
        <v>35</v>
      </c>
      <c r="I813" s="46">
        <v>250</v>
      </c>
      <c r="J813" s="46">
        <v>1150</v>
      </c>
      <c r="K813" s="62">
        <f t="shared" si="120"/>
        <v>3716.29</v>
      </c>
      <c r="L813" s="63"/>
      <c r="M813" s="151"/>
    </row>
    <row r="814" spans="1:13" s="43" customFormat="1" ht="39.75" customHeight="1">
      <c r="A814" s="59">
        <f t="shared" si="117"/>
        <v>804</v>
      </c>
      <c r="B814" s="60" t="s">
        <v>948</v>
      </c>
      <c r="C814" s="64" t="s">
        <v>1767</v>
      </c>
      <c r="D814" s="61" t="s">
        <v>953</v>
      </c>
      <c r="E814" s="46">
        <v>73.59</v>
      </c>
      <c r="F814" s="47">
        <f t="shared" si="118"/>
        <v>30.999999999999996</v>
      </c>
      <c r="G814" s="46">
        <v>2281.29</v>
      </c>
      <c r="H814" s="46"/>
      <c r="I814" s="46">
        <v>250</v>
      </c>
      <c r="J814" s="46">
        <v>1150</v>
      </c>
      <c r="K814" s="62">
        <f t="shared" si="120"/>
        <v>3681.29</v>
      </c>
      <c r="L814" s="63"/>
      <c r="M814" s="151"/>
    </row>
    <row r="815" spans="1:13" s="43" customFormat="1" ht="39.75" customHeight="1">
      <c r="A815" s="59">
        <f t="shared" si="117"/>
        <v>805</v>
      </c>
      <c r="B815" s="60" t="s">
        <v>948</v>
      </c>
      <c r="C815" s="64" t="s">
        <v>1768</v>
      </c>
      <c r="D815" s="61" t="s">
        <v>953</v>
      </c>
      <c r="E815" s="46">
        <v>73.59</v>
      </c>
      <c r="F815" s="47">
        <f t="shared" si="118"/>
        <v>30.999999999999996</v>
      </c>
      <c r="G815" s="46">
        <v>2281.29</v>
      </c>
      <c r="H815" s="46"/>
      <c r="I815" s="46">
        <v>250</v>
      </c>
      <c r="J815" s="46">
        <v>1150</v>
      </c>
      <c r="K815" s="62">
        <f t="shared" si="120"/>
        <v>3681.29</v>
      </c>
      <c r="L815" s="63"/>
      <c r="M815" s="151"/>
    </row>
    <row r="816" spans="1:13" s="43" customFormat="1" ht="39.75" customHeight="1">
      <c r="A816" s="59">
        <f t="shared" si="117"/>
        <v>806</v>
      </c>
      <c r="B816" s="60" t="s">
        <v>948</v>
      </c>
      <c r="C816" s="64" t="s">
        <v>1769</v>
      </c>
      <c r="D816" s="61" t="s">
        <v>953</v>
      </c>
      <c r="E816" s="46">
        <v>73.59</v>
      </c>
      <c r="F816" s="47">
        <f t="shared" si="118"/>
        <v>30.999999999999996</v>
      </c>
      <c r="G816" s="46">
        <v>2281.29</v>
      </c>
      <c r="H816" s="46"/>
      <c r="I816" s="46">
        <v>250</v>
      </c>
      <c r="J816" s="46">
        <v>1150</v>
      </c>
      <c r="K816" s="62">
        <f t="shared" si="120"/>
        <v>3681.29</v>
      </c>
      <c r="L816" s="63"/>
      <c r="M816" s="151"/>
    </row>
    <row r="817" spans="1:13" s="43" customFormat="1" ht="39.75" customHeight="1">
      <c r="A817" s="59">
        <f t="shared" si="117"/>
        <v>807</v>
      </c>
      <c r="B817" s="60" t="s">
        <v>948</v>
      </c>
      <c r="C817" s="64" t="s">
        <v>1770</v>
      </c>
      <c r="D817" s="61" t="s">
        <v>953</v>
      </c>
      <c r="E817" s="46">
        <v>73.59</v>
      </c>
      <c r="F817" s="47">
        <f t="shared" si="118"/>
        <v>30.999999999999996</v>
      </c>
      <c r="G817" s="46">
        <v>2281.29</v>
      </c>
      <c r="H817" s="46">
        <v>35</v>
      </c>
      <c r="I817" s="46">
        <v>250</v>
      </c>
      <c r="J817" s="46">
        <v>1150</v>
      </c>
      <c r="K817" s="62">
        <f t="shared" si="120"/>
        <v>3716.29</v>
      </c>
      <c r="L817" s="63"/>
      <c r="M817" s="151"/>
    </row>
    <row r="818" spans="1:13" s="43" customFormat="1" ht="39.75" customHeight="1">
      <c r="A818" s="59">
        <f t="shared" si="117"/>
        <v>808</v>
      </c>
      <c r="B818" s="60" t="s">
        <v>948</v>
      </c>
      <c r="C818" s="64" t="s">
        <v>1771</v>
      </c>
      <c r="D818" s="61" t="s">
        <v>953</v>
      </c>
      <c r="E818" s="46">
        <v>73.59</v>
      </c>
      <c r="F818" s="47">
        <f t="shared" si="118"/>
        <v>30.999999999999996</v>
      </c>
      <c r="G818" s="46">
        <v>2281.29</v>
      </c>
      <c r="H818" s="46"/>
      <c r="I818" s="46">
        <v>250</v>
      </c>
      <c r="J818" s="46">
        <v>1150</v>
      </c>
      <c r="K818" s="62">
        <f t="shared" si="120"/>
        <v>3681.29</v>
      </c>
      <c r="L818" s="63"/>
      <c r="M818" s="151"/>
    </row>
    <row r="819" spans="1:13" s="43" customFormat="1" ht="39.75" customHeight="1">
      <c r="A819" s="59">
        <f t="shared" si="117"/>
        <v>809</v>
      </c>
      <c r="B819" s="60" t="s">
        <v>948</v>
      </c>
      <c r="C819" s="64" t="s">
        <v>1772</v>
      </c>
      <c r="D819" s="61" t="s">
        <v>953</v>
      </c>
      <c r="E819" s="46">
        <v>73.59</v>
      </c>
      <c r="F819" s="47">
        <f t="shared" si="118"/>
        <v>30.999999999999996</v>
      </c>
      <c r="G819" s="46">
        <v>2281.29</v>
      </c>
      <c r="H819" s="46"/>
      <c r="I819" s="46">
        <v>250</v>
      </c>
      <c r="J819" s="46">
        <v>1150</v>
      </c>
      <c r="K819" s="62">
        <f t="shared" si="120"/>
        <v>3681.29</v>
      </c>
      <c r="L819" s="63"/>
      <c r="M819" s="151"/>
    </row>
    <row r="820" spans="1:13" s="43" customFormat="1" ht="39.75" customHeight="1">
      <c r="A820" s="59">
        <f t="shared" si="117"/>
        <v>810</v>
      </c>
      <c r="B820" s="60" t="s">
        <v>948</v>
      </c>
      <c r="C820" s="64" t="s">
        <v>1773</v>
      </c>
      <c r="D820" s="61" t="s">
        <v>953</v>
      </c>
      <c r="E820" s="46">
        <v>73.59</v>
      </c>
      <c r="F820" s="47">
        <f t="shared" si="118"/>
        <v>30.999999999999996</v>
      </c>
      <c r="G820" s="46">
        <v>2281.29</v>
      </c>
      <c r="H820" s="46">
        <v>35</v>
      </c>
      <c r="I820" s="46">
        <v>250</v>
      </c>
      <c r="J820" s="46">
        <v>1150</v>
      </c>
      <c r="K820" s="62">
        <f t="shared" si="120"/>
        <v>3716.29</v>
      </c>
      <c r="L820" s="63"/>
      <c r="M820" s="151"/>
    </row>
    <row r="821" spans="1:13" s="43" customFormat="1" ht="39.75" customHeight="1">
      <c r="A821" s="59">
        <f t="shared" si="117"/>
        <v>811</v>
      </c>
      <c r="B821" s="60" t="s">
        <v>948</v>
      </c>
      <c r="C821" s="64" t="s">
        <v>1774</v>
      </c>
      <c r="D821" s="61" t="s">
        <v>953</v>
      </c>
      <c r="E821" s="46">
        <v>73.59</v>
      </c>
      <c r="F821" s="47">
        <f t="shared" si="118"/>
        <v>30.999999999999996</v>
      </c>
      <c r="G821" s="46">
        <v>2281.29</v>
      </c>
      <c r="H821" s="46"/>
      <c r="I821" s="46">
        <v>250</v>
      </c>
      <c r="J821" s="46">
        <v>1150</v>
      </c>
      <c r="K821" s="62">
        <f t="shared" si="120"/>
        <v>3681.29</v>
      </c>
      <c r="L821" s="63"/>
      <c r="M821" s="151"/>
    </row>
    <row r="822" spans="1:13" s="43" customFormat="1" ht="39.75" customHeight="1">
      <c r="A822" s="59">
        <f t="shared" si="117"/>
        <v>812</v>
      </c>
      <c r="B822" s="60" t="s">
        <v>948</v>
      </c>
      <c r="C822" s="64" t="s">
        <v>1775</v>
      </c>
      <c r="D822" s="61" t="s">
        <v>953</v>
      </c>
      <c r="E822" s="46">
        <v>73.59</v>
      </c>
      <c r="F822" s="47">
        <f t="shared" si="118"/>
        <v>30.999999999999996</v>
      </c>
      <c r="G822" s="46">
        <v>2281.29</v>
      </c>
      <c r="H822" s="46"/>
      <c r="I822" s="46">
        <v>250</v>
      </c>
      <c r="J822" s="46">
        <v>1150</v>
      </c>
      <c r="K822" s="62">
        <f t="shared" si="120"/>
        <v>3681.29</v>
      </c>
      <c r="L822" s="63"/>
      <c r="M822" s="151"/>
    </row>
    <row r="823" spans="1:13" s="43" customFormat="1" ht="39.75" customHeight="1">
      <c r="A823" s="59">
        <f t="shared" si="117"/>
        <v>813</v>
      </c>
      <c r="B823" s="60" t="s">
        <v>948</v>
      </c>
      <c r="C823" s="64" t="s">
        <v>1776</v>
      </c>
      <c r="D823" s="61" t="s">
        <v>953</v>
      </c>
      <c r="E823" s="46">
        <v>73.59</v>
      </c>
      <c r="F823" s="47">
        <f t="shared" si="118"/>
        <v>30.999999999999996</v>
      </c>
      <c r="G823" s="46">
        <v>2281.29</v>
      </c>
      <c r="H823" s="46"/>
      <c r="I823" s="46">
        <v>250</v>
      </c>
      <c r="J823" s="46">
        <v>1150</v>
      </c>
      <c r="K823" s="62">
        <f t="shared" si="120"/>
        <v>3681.29</v>
      </c>
      <c r="L823" s="63"/>
      <c r="M823" s="151"/>
    </row>
    <row r="824" spans="1:13" s="43" customFormat="1" ht="39.75" customHeight="1">
      <c r="A824" s="59">
        <f t="shared" si="117"/>
        <v>814</v>
      </c>
      <c r="B824" s="60" t="s">
        <v>948</v>
      </c>
      <c r="C824" s="64" t="s">
        <v>1777</v>
      </c>
      <c r="D824" s="61" t="s">
        <v>953</v>
      </c>
      <c r="E824" s="46">
        <v>73.59</v>
      </c>
      <c r="F824" s="47">
        <f t="shared" si="118"/>
        <v>30.999999999999996</v>
      </c>
      <c r="G824" s="46">
        <v>2281.29</v>
      </c>
      <c r="H824" s="46"/>
      <c r="I824" s="46">
        <v>250</v>
      </c>
      <c r="J824" s="46">
        <v>1150</v>
      </c>
      <c r="K824" s="62">
        <f t="shared" si="120"/>
        <v>3681.29</v>
      </c>
      <c r="L824" s="63"/>
      <c r="M824" s="151"/>
    </row>
    <row r="825" spans="1:13" s="43" customFormat="1" ht="39.75" customHeight="1">
      <c r="A825" s="59">
        <f t="shared" si="117"/>
        <v>815</v>
      </c>
      <c r="B825" s="60" t="s">
        <v>948</v>
      </c>
      <c r="C825" s="64" t="s">
        <v>1778</v>
      </c>
      <c r="D825" s="61" t="s">
        <v>953</v>
      </c>
      <c r="E825" s="46">
        <v>73.59</v>
      </c>
      <c r="F825" s="47">
        <f t="shared" si="118"/>
        <v>30.999999999999996</v>
      </c>
      <c r="G825" s="46">
        <v>2281.29</v>
      </c>
      <c r="H825" s="46"/>
      <c r="I825" s="46">
        <v>250</v>
      </c>
      <c r="J825" s="46">
        <v>1150</v>
      </c>
      <c r="K825" s="62">
        <f t="shared" si="120"/>
        <v>3681.29</v>
      </c>
      <c r="L825" s="63"/>
      <c r="M825" s="151"/>
    </row>
    <row r="826" spans="1:13" s="43" customFormat="1" ht="39.75" customHeight="1">
      <c r="A826" s="59">
        <f t="shared" si="117"/>
        <v>816</v>
      </c>
      <c r="B826" s="60" t="s">
        <v>948</v>
      </c>
      <c r="C826" s="64" t="s">
        <v>1779</v>
      </c>
      <c r="D826" s="61" t="s">
        <v>953</v>
      </c>
      <c r="E826" s="46">
        <v>73.59</v>
      </c>
      <c r="F826" s="47">
        <f t="shared" si="118"/>
        <v>30.999999999999996</v>
      </c>
      <c r="G826" s="46">
        <v>2281.29</v>
      </c>
      <c r="H826" s="46"/>
      <c r="I826" s="46">
        <v>250</v>
      </c>
      <c r="J826" s="46">
        <v>1150</v>
      </c>
      <c r="K826" s="62">
        <f t="shared" si="120"/>
        <v>3681.29</v>
      </c>
      <c r="L826" s="63"/>
      <c r="M826" s="151"/>
    </row>
    <row r="827" spans="1:13" s="43" customFormat="1" ht="39.75" customHeight="1">
      <c r="A827" s="59">
        <f t="shared" si="117"/>
        <v>817</v>
      </c>
      <c r="B827" s="60" t="s">
        <v>948</v>
      </c>
      <c r="C827" s="64" t="s">
        <v>1780</v>
      </c>
      <c r="D827" s="61" t="s">
        <v>953</v>
      </c>
      <c r="E827" s="46">
        <v>74.64</v>
      </c>
      <c r="F827" s="47">
        <f t="shared" si="118"/>
        <v>30.995846730975352</v>
      </c>
      <c r="G827" s="46">
        <v>2313.5300000000002</v>
      </c>
      <c r="H827" s="46">
        <v>50</v>
      </c>
      <c r="I827" s="46">
        <v>250</v>
      </c>
      <c r="J827" s="46">
        <v>1150</v>
      </c>
      <c r="K827" s="62">
        <f t="shared" si="120"/>
        <v>3763.53</v>
      </c>
      <c r="L827" s="63"/>
      <c r="M827" s="151"/>
    </row>
    <row r="828" spans="1:13" s="43" customFormat="1" ht="39.75" customHeight="1">
      <c r="A828" s="59">
        <f t="shared" si="117"/>
        <v>818</v>
      </c>
      <c r="B828" s="60" t="s">
        <v>948</v>
      </c>
      <c r="C828" s="64" t="s">
        <v>1781</v>
      </c>
      <c r="D828" s="61" t="s">
        <v>953</v>
      </c>
      <c r="E828" s="46">
        <v>73.59</v>
      </c>
      <c r="F828" s="47">
        <f t="shared" si="118"/>
        <v>30.999999999999996</v>
      </c>
      <c r="G828" s="46">
        <v>2281.29</v>
      </c>
      <c r="H828" s="46"/>
      <c r="I828" s="46">
        <v>250</v>
      </c>
      <c r="J828" s="46">
        <v>1150</v>
      </c>
      <c r="K828" s="62">
        <f t="shared" si="120"/>
        <v>3681.29</v>
      </c>
      <c r="L828" s="63"/>
      <c r="M828" s="151"/>
    </row>
    <row r="829" spans="1:13" s="43" customFormat="1" ht="39.75" customHeight="1">
      <c r="A829" s="59">
        <f t="shared" si="117"/>
        <v>819</v>
      </c>
      <c r="B829" s="60" t="s">
        <v>948</v>
      </c>
      <c r="C829" s="64" t="s">
        <v>1782</v>
      </c>
      <c r="D829" s="61" t="s">
        <v>953</v>
      </c>
      <c r="E829" s="46">
        <v>73.59</v>
      </c>
      <c r="F829" s="47">
        <f t="shared" si="118"/>
        <v>30.999999999999996</v>
      </c>
      <c r="G829" s="46">
        <v>2281.29</v>
      </c>
      <c r="H829" s="46"/>
      <c r="I829" s="46">
        <v>250</v>
      </c>
      <c r="J829" s="46">
        <v>1150</v>
      </c>
      <c r="K829" s="62">
        <f t="shared" si="120"/>
        <v>3681.29</v>
      </c>
      <c r="L829" s="63"/>
      <c r="M829" s="151"/>
    </row>
    <row r="830" spans="1:13" s="43" customFormat="1" ht="39.75" customHeight="1">
      <c r="A830" s="59">
        <f t="shared" si="117"/>
        <v>820</v>
      </c>
      <c r="B830" s="60" t="s">
        <v>948</v>
      </c>
      <c r="C830" s="64" t="s">
        <v>1783</v>
      </c>
      <c r="D830" s="61" t="s">
        <v>953</v>
      </c>
      <c r="E830" s="46">
        <v>73.59</v>
      </c>
      <c r="F830" s="47">
        <f t="shared" si="118"/>
        <v>30.999999999999996</v>
      </c>
      <c r="G830" s="46">
        <v>2281.29</v>
      </c>
      <c r="H830" s="46"/>
      <c r="I830" s="46">
        <v>250</v>
      </c>
      <c r="J830" s="46">
        <v>1150</v>
      </c>
      <c r="K830" s="62">
        <f t="shared" si="120"/>
        <v>3681.29</v>
      </c>
      <c r="L830" s="63"/>
      <c r="M830" s="151"/>
    </row>
    <row r="831" spans="1:13" s="43" customFormat="1" ht="39.75" customHeight="1">
      <c r="A831" s="59">
        <f t="shared" si="117"/>
        <v>821</v>
      </c>
      <c r="B831" s="60" t="s">
        <v>948</v>
      </c>
      <c r="C831" s="64" t="s">
        <v>1784</v>
      </c>
      <c r="D831" s="61" t="s">
        <v>953</v>
      </c>
      <c r="E831" s="46">
        <v>73.59</v>
      </c>
      <c r="F831" s="47">
        <f t="shared" si="118"/>
        <v>30.999999999999996</v>
      </c>
      <c r="G831" s="46">
        <v>2281.29</v>
      </c>
      <c r="H831" s="46"/>
      <c r="I831" s="46">
        <v>250</v>
      </c>
      <c r="J831" s="46">
        <v>1150</v>
      </c>
      <c r="K831" s="62">
        <f t="shared" si="120"/>
        <v>3681.29</v>
      </c>
      <c r="L831" s="63"/>
      <c r="M831" s="151"/>
    </row>
    <row r="832" spans="1:13" s="43" customFormat="1" ht="39.75" customHeight="1">
      <c r="A832" s="59">
        <f t="shared" si="117"/>
        <v>822</v>
      </c>
      <c r="B832" s="60" t="s">
        <v>948</v>
      </c>
      <c r="C832" s="64" t="s">
        <v>1785</v>
      </c>
      <c r="D832" s="61" t="s">
        <v>953</v>
      </c>
      <c r="E832" s="46">
        <v>73.59</v>
      </c>
      <c r="F832" s="47">
        <f t="shared" si="118"/>
        <v>30.999999999999996</v>
      </c>
      <c r="G832" s="46">
        <v>2281.29</v>
      </c>
      <c r="H832" s="46"/>
      <c r="I832" s="46">
        <v>250</v>
      </c>
      <c r="J832" s="46">
        <v>1150</v>
      </c>
      <c r="K832" s="62">
        <f t="shared" si="120"/>
        <v>3681.29</v>
      </c>
      <c r="L832" s="63"/>
      <c r="M832" s="151"/>
    </row>
    <row r="833" spans="1:13" s="43" customFormat="1" ht="39.75" customHeight="1">
      <c r="A833" s="59">
        <f t="shared" si="117"/>
        <v>823</v>
      </c>
      <c r="B833" s="60" t="s">
        <v>948</v>
      </c>
      <c r="C833" s="64" t="s">
        <v>1786</v>
      </c>
      <c r="D833" s="61" t="s">
        <v>953</v>
      </c>
      <c r="E833" s="46">
        <v>73.59</v>
      </c>
      <c r="F833" s="47">
        <f t="shared" si="118"/>
        <v>30.999999999999996</v>
      </c>
      <c r="G833" s="46">
        <v>2281.29</v>
      </c>
      <c r="H833" s="46"/>
      <c r="I833" s="46">
        <v>250</v>
      </c>
      <c r="J833" s="46">
        <v>1150</v>
      </c>
      <c r="K833" s="62">
        <f t="shared" si="120"/>
        <v>3681.29</v>
      </c>
      <c r="L833" s="63"/>
      <c r="M833" s="151"/>
    </row>
    <row r="834" spans="1:13" s="43" customFormat="1" ht="39.75" customHeight="1">
      <c r="A834" s="59">
        <f t="shared" si="117"/>
        <v>824</v>
      </c>
      <c r="B834" s="60" t="s">
        <v>948</v>
      </c>
      <c r="C834" s="64" t="s">
        <v>1787</v>
      </c>
      <c r="D834" s="61" t="s">
        <v>953</v>
      </c>
      <c r="E834" s="46">
        <v>73.59</v>
      </c>
      <c r="F834" s="47">
        <f t="shared" si="118"/>
        <v>30.999999999999996</v>
      </c>
      <c r="G834" s="46">
        <v>2281.29</v>
      </c>
      <c r="H834" s="46"/>
      <c r="I834" s="46">
        <v>250</v>
      </c>
      <c r="J834" s="46">
        <v>1150</v>
      </c>
      <c r="K834" s="62">
        <f t="shared" si="120"/>
        <v>3681.29</v>
      </c>
      <c r="L834" s="63"/>
      <c r="M834" s="151"/>
    </row>
    <row r="835" spans="1:13" s="43" customFormat="1" ht="39.75" customHeight="1">
      <c r="A835" s="59">
        <f t="shared" si="117"/>
        <v>825</v>
      </c>
      <c r="B835" s="60" t="s">
        <v>948</v>
      </c>
      <c r="C835" s="64" t="s">
        <v>1788</v>
      </c>
      <c r="D835" s="61" t="s">
        <v>953</v>
      </c>
      <c r="E835" s="46">
        <v>73.59</v>
      </c>
      <c r="F835" s="47">
        <f t="shared" si="118"/>
        <v>30.999999999999996</v>
      </c>
      <c r="G835" s="46">
        <v>2281.29</v>
      </c>
      <c r="H835" s="46"/>
      <c r="I835" s="46">
        <v>250</v>
      </c>
      <c r="J835" s="46">
        <v>1150</v>
      </c>
      <c r="K835" s="62">
        <f t="shared" si="120"/>
        <v>3681.29</v>
      </c>
      <c r="L835" s="63"/>
      <c r="M835" s="151"/>
    </row>
    <row r="836" spans="1:13" s="43" customFormat="1" ht="39.75" customHeight="1">
      <c r="A836" s="59">
        <f t="shared" si="117"/>
        <v>826</v>
      </c>
      <c r="B836" s="60" t="s">
        <v>948</v>
      </c>
      <c r="C836" s="64" t="s">
        <v>1789</v>
      </c>
      <c r="D836" s="61" t="s">
        <v>953</v>
      </c>
      <c r="E836" s="46">
        <v>73.59</v>
      </c>
      <c r="F836" s="47">
        <f t="shared" si="118"/>
        <v>30.999999999999996</v>
      </c>
      <c r="G836" s="46">
        <v>2281.29</v>
      </c>
      <c r="H836" s="46"/>
      <c r="I836" s="46">
        <v>250</v>
      </c>
      <c r="J836" s="46">
        <v>1150</v>
      </c>
      <c r="K836" s="62">
        <f t="shared" si="120"/>
        <v>3681.29</v>
      </c>
      <c r="L836" s="63"/>
      <c r="M836" s="151"/>
    </row>
    <row r="837" spans="1:13" s="43" customFormat="1" ht="39.75" customHeight="1">
      <c r="A837" s="59">
        <f t="shared" si="117"/>
        <v>827</v>
      </c>
      <c r="B837" s="60" t="s">
        <v>948</v>
      </c>
      <c r="C837" s="64" t="s">
        <v>1790</v>
      </c>
      <c r="D837" s="61" t="s">
        <v>953</v>
      </c>
      <c r="E837" s="46">
        <v>73.59</v>
      </c>
      <c r="F837" s="47">
        <f t="shared" si="118"/>
        <v>30.999999999999996</v>
      </c>
      <c r="G837" s="46">
        <v>2281.29</v>
      </c>
      <c r="H837" s="46"/>
      <c r="I837" s="46">
        <v>250</v>
      </c>
      <c r="J837" s="46">
        <v>1150</v>
      </c>
      <c r="K837" s="62">
        <f t="shared" si="120"/>
        <v>3681.29</v>
      </c>
      <c r="L837" s="63"/>
      <c r="M837" s="151"/>
    </row>
    <row r="838" spans="1:13" s="43" customFormat="1" ht="39.75" customHeight="1">
      <c r="A838" s="59">
        <f t="shared" si="117"/>
        <v>828</v>
      </c>
      <c r="B838" s="60" t="s">
        <v>948</v>
      </c>
      <c r="C838" s="64" t="s">
        <v>1791</v>
      </c>
      <c r="D838" s="61" t="s">
        <v>953</v>
      </c>
      <c r="E838" s="46">
        <v>73.59</v>
      </c>
      <c r="F838" s="47">
        <f t="shared" si="118"/>
        <v>30.999999999999996</v>
      </c>
      <c r="G838" s="46">
        <v>2281.29</v>
      </c>
      <c r="H838" s="46"/>
      <c r="I838" s="46">
        <v>250</v>
      </c>
      <c r="J838" s="46">
        <v>1150</v>
      </c>
      <c r="K838" s="62">
        <f t="shared" si="120"/>
        <v>3681.29</v>
      </c>
      <c r="L838" s="63"/>
      <c r="M838" s="151"/>
    </row>
    <row r="839" spans="1:13" s="43" customFormat="1" ht="39.75" customHeight="1">
      <c r="A839" s="59">
        <f t="shared" si="117"/>
        <v>829</v>
      </c>
      <c r="B839" s="60" t="s">
        <v>948</v>
      </c>
      <c r="C839" s="64" t="s">
        <v>1792</v>
      </c>
      <c r="D839" s="61" t="s">
        <v>953</v>
      </c>
      <c r="E839" s="46">
        <v>73.59</v>
      </c>
      <c r="F839" s="47">
        <f t="shared" si="118"/>
        <v>30.999999999999996</v>
      </c>
      <c r="G839" s="46">
        <v>2281.29</v>
      </c>
      <c r="H839" s="46"/>
      <c r="I839" s="46">
        <v>250</v>
      </c>
      <c r="J839" s="46">
        <v>1150</v>
      </c>
      <c r="K839" s="62">
        <f t="shared" si="120"/>
        <v>3681.29</v>
      </c>
      <c r="L839" s="63"/>
      <c r="M839" s="151"/>
    </row>
    <row r="840" spans="1:13" s="43" customFormat="1" ht="39.75" customHeight="1">
      <c r="A840" s="59">
        <f t="shared" si="117"/>
        <v>830</v>
      </c>
      <c r="B840" s="60" t="s">
        <v>948</v>
      </c>
      <c r="C840" s="64" t="s">
        <v>1793</v>
      </c>
      <c r="D840" s="61" t="s">
        <v>953</v>
      </c>
      <c r="E840" s="46">
        <v>73.59</v>
      </c>
      <c r="F840" s="47">
        <f t="shared" si="118"/>
        <v>30.999999999999996</v>
      </c>
      <c r="G840" s="46">
        <v>2281.29</v>
      </c>
      <c r="H840" s="46"/>
      <c r="I840" s="46">
        <v>250</v>
      </c>
      <c r="J840" s="46">
        <v>1150</v>
      </c>
      <c r="K840" s="62">
        <f t="shared" si="120"/>
        <v>3681.29</v>
      </c>
      <c r="L840" s="63"/>
      <c r="M840" s="151"/>
    </row>
    <row r="841" spans="1:13" s="43" customFormat="1" ht="39.75" customHeight="1">
      <c r="A841" s="59">
        <f t="shared" si="117"/>
        <v>831</v>
      </c>
      <c r="B841" s="60" t="s">
        <v>948</v>
      </c>
      <c r="C841" s="64" t="s">
        <v>1794</v>
      </c>
      <c r="D841" s="61" t="s">
        <v>953</v>
      </c>
      <c r="E841" s="46">
        <v>73.59</v>
      </c>
      <c r="F841" s="47">
        <f t="shared" si="118"/>
        <v>30.999999999999996</v>
      </c>
      <c r="G841" s="46">
        <v>2281.29</v>
      </c>
      <c r="H841" s="46"/>
      <c r="I841" s="46">
        <v>250</v>
      </c>
      <c r="J841" s="46">
        <v>1150</v>
      </c>
      <c r="K841" s="62">
        <f t="shared" si="120"/>
        <v>3681.29</v>
      </c>
      <c r="L841" s="63"/>
      <c r="M841" s="151"/>
    </row>
    <row r="842" spans="1:13" s="43" customFormat="1" ht="39.75" customHeight="1">
      <c r="A842" s="59">
        <f t="shared" si="117"/>
        <v>832</v>
      </c>
      <c r="B842" s="60" t="s">
        <v>948</v>
      </c>
      <c r="C842" s="64" t="s">
        <v>1795</v>
      </c>
      <c r="D842" s="61" t="s">
        <v>953</v>
      </c>
      <c r="E842" s="46">
        <v>73.59</v>
      </c>
      <c r="F842" s="47">
        <f t="shared" si="118"/>
        <v>30.999999999999996</v>
      </c>
      <c r="G842" s="46">
        <v>2281.29</v>
      </c>
      <c r="H842" s="46"/>
      <c r="I842" s="46">
        <v>250</v>
      </c>
      <c r="J842" s="46">
        <v>1150</v>
      </c>
      <c r="K842" s="62">
        <f t="shared" si="120"/>
        <v>3681.29</v>
      </c>
      <c r="L842" s="63"/>
      <c r="M842" s="151"/>
    </row>
    <row r="843" spans="1:13" s="43" customFormat="1" ht="39.75" customHeight="1">
      <c r="A843" s="59">
        <f t="shared" si="117"/>
        <v>833</v>
      </c>
      <c r="B843" s="60" t="s">
        <v>948</v>
      </c>
      <c r="C843" s="64" t="s">
        <v>1796</v>
      </c>
      <c r="D843" s="61" t="s">
        <v>953</v>
      </c>
      <c r="E843" s="46">
        <v>73.59</v>
      </c>
      <c r="F843" s="47">
        <f t="shared" si="118"/>
        <v>30.999999999999996</v>
      </c>
      <c r="G843" s="46">
        <v>2281.29</v>
      </c>
      <c r="H843" s="46"/>
      <c r="I843" s="46">
        <v>250</v>
      </c>
      <c r="J843" s="46">
        <v>1150</v>
      </c>
      <c r="K843" s="62">
        <f t="shared" si="120"/>
        <v>3681.29</v>
      </c>
      <c r="L843" s="63"/>
      <c r="M843" s="151"/>
    </row>
    <row r="844" spans="1:13" s="43" customFormat="1" ht="39.75" customHeight="1">
      <c r="A844" s="59">
        <f t="shared" si="117"/>
        <v>834</v>
      </c>
      <c r="B844" s="60" t="s">
        <v>948</v>
      </c>
      <c r="C844" s="64" t="s">
        <v>1797</v>
      </c>
      <c r="D844" s="61" t="s">
        <v>953</v>
      </c>
      <c r="E844" s="46">
        <v>73.59</v>
      </c>
      <c r="F844" s="47">
        <f t="shared" si="118"/>
        <v>30.999999999999996</v>
      </c>
      <c r="G844" s="46">
        <v>2281.29</v>
      </c>
      <c r="H844" s="46"/>
      <c r="I844" s="46">
        <v>250</v>
      </c>
      <c r="J844" s="46">
        <v>1150</v>
      </c>
      <c r="K844" s="62">
        <f t="shared" si="120"/>
        <v>3681.29</v>
      </c>
      <c r="L844" s="63"/>
      <c r="M844" s="151"/>
    </row>
    <row r="845" spans="1:13" s="43" customFormat="1" ht="39.75" customHeight="1">
      <c r="A845" s="59">
        <f t="shared" ref="A845:A888" si="121">A844+1</f>
        <v>835</v>
      </c>
      <c r="B845" s="60" t="s">
        <v>948</v>
      </c>
      <c r="C845" s="64" t="s">
        <v>1798</v>
      </c>
      <c r="D845" s="61" t="s">
        <v>953</v>
      </c>
      <c r="E845" s="46">
        <v>73.59</v>
      </c>
      <c r="F845" s="47">
        <f t="shared" si="118"/>
        <v>30.999999999999996</v>
      </c>
      <c r="G845" s="46">
        <v>2281.29</v>
      </c>
      <c r="H845" s="46"/>
      <c r="I845" s="46">
        <v>250</v>
      </c>
      <c r="J845" s="46">
        <v>1150</v>
      </c>
      <c r="K845" s="62">
        <f t="shared" si="120"/>
        <v>3681.29</v>
      </c>
      <c r="L845" s="63"/>
      <c r="M845" s="151"/>
    </row>
    <row r="846" spans="1:13" s="43" customFormat="1" ht="39.75" customHeight="1">
      <c r="A846" s="59">
        <f t="shared" si="121"/>
        <v>836</v>
      </c>
      <c r="B846" s="60" t="s">
        <v>948</v>
      </c>
      <c r="C846" s="64" t="s">
        <v>1799</v>
      </c>
      <c r="D846" s="61" t="s">
        <v>953</v>
      </c>
      <c r="E846" s="46">
        <v>73.59</v>
      </c>
      <c r="F846" s="47">
        <f t="shared" si="118"/>
        <v>30.999999999999996</v>
      </c>
      <c r="G846" s="46">
        <v>2281.29</v>
      </c>
      <c r="H846" s="46"/>
      <c r="I846" s="46">
        <v>250</v>
      </c>
      <c r="J846" s="46">
        <v>1150</v>
      </c>
      <c r="K846" s="62">
        <f t="shared" si="120"/>
        <v>3681.29</v>
      </c>
      <c r="L846" s="63"/>
      <c r="M846" s="151"/>
    </row>
    <row r="847" spans="1:13" s="43" customFormat="1" ht="39.75" customHeight="1">
      <c r="A847" s="59">
        <f t="shared" si="121"/>
        <v>837</v>
      </c>
      <c r="B847" s="60" t="s">
        <v>948</v>
      </c>
      <c r="C847" s="64" t="s">
        <v>1800</v>
      </c>
      <c r="D847" s="61" t="s">
        <v>953</v>
      </c>
      <c r="E847" s="46">
        <v>73.59</v>
      </c>
      <c r="F847" s="47">
        <f t="shared" si="118"/>
        <v>30.999999999999996</v>
      </c>
      <c r="G847" s="46">
        <v>2281.29</v>
      </c>
      <c r="H847" s="46"/>
      <c r="I847" s="46">
        <v>250</v>
      </c>
      <c r="J847" s="46">
        <v>1150</v>
      </c>
      <c r="K847" s="62">
        <f t="shared" si="120"/>
        <v>3681.29</v>
      </c>
      <c r="L847" s="63"/>
      <c r="M847" s="151"/>
    </row>
    <row r="848" spans="1:13" s="43" customFormat="1" ht="39.75" customHeight="1">
      <c r="A848" s="59">
        <f t="shared" si="121"/>
        <v>838</v>
      </c>
      <c r="B848" s="60" t="s">
        <v>948</v>
      </c>
      <c r="C848" s="64" t="s">
        <v>1801</v>
      </c>
      <c r="D848" s="61" t="s">
        <v>953</v>
      </c>
      <c r="E848" s="46">
        <v>73.59</v>
      </c>
      <c r="F848" s="47">
        <f t="shared" si="118"/>
        <v>30.999999999999996</v>
      </c>
      <c r="G848" s="46">
        <v>2281.29</v>
      </c>
      <c r="H848" s="46"/>
      <c r="I848" s="46">
        <v>250</v>
      </c>
      <c r="J848" s="46">
        <v>1150</v>
      </c>
      <c r="K848" s="62">
        <f t="shared" si="120"/>
        <v>3681.29</v>
      </c>
      <c r="L848" s="63"/>
      <c r="M848" s="151"/>
    </row>
    <row r="849" spans="1:13" s="43" customFormat="1" ht="39.75" customHeight="1">
      <c r="A849" s="59">
        <f t="shared" si="121"/>
        <v>839</v>
      </c>
      <c r="B849" s="60" t="s">
        <v>948</v>
      </c>
      <c r="C849" s="64" t="s">
        <v>1802</v>
      </c>
      <c r="D849" s="61" t="s">
        <v>953</v>
      </c>
      <c r="E849" s="46">
        <v>73.59</v>
      </c>
      <c r="F849" s="47">
        <f t="shared" si="118"/>
        <v>30.999999999999996</v>
      </c>
      <c r="G849" s="46">
        <v>2281.29</v>
      </c>
      <c r="H849" s="46"/>
      <c r="I849" s="46">
        <v>250</v>
      </c>
      <c r="J849" s="46">
        <v>1150</v>
      </c>
      <c r="K849" s="62">
        <f t="shared" si="120"/>
        <v>3681.29</v>
      </c>
      <c r="L849" s="63"/>
      <c r="M849" s="151"/>
    </row>
    <row r="850" spans="1:13" s="43" customFormat="1" ht="39.75" customHeight="1">
      <c r="A850" s="59">
        <f t="shared" si="121"/>
        <v>840</v>
      </c>
      <c r="B850" s="60" t="s">
        <v>948</v>
      </c>
      <c r="C850" s="64" t="s">
        <v>1803</v>
      </c>
      <c r="D850" s="61" t="s">
        <v>953</v>
      </c>
      <c r="E850" s="46">
        <v>73.59</v>
      </c>
      <c r="F850" s="47">
        <f t="shared" si="118"/>
        <v>100</v>
      </c>
      <c r="G850" s="46">
        <f t="shared" ref="G850:G874" si="122">2281.29+5077.71</f>
        <v>7359</v>
      </c>
      <c r="H850" s="46"/>
      <c r="I850" s="46">
        <v>250</v>
      </c>
      <c r="J850" s="46">
        <v>1150</v>
      </c>
      <c r="K850" s="62">
        <f t="shared" si="120"/>
        <v>8759</v>
      </c>
      <c r="L850" s="63" t="s">
        <v>1048</v>
      </c>
      <c r="M850" s="151"/>
    </row>
    <row r="851" spans="1:13" s="43" customFormat="1" ht="39.75" customHeight="1">
      <c r="A851" s="59">
        <f t="shared" si="121"/>
        <v>841</v>
      </c>
      <c r="B851" s="60" t="s">
        <v>948</v>
      </c>
      <c r="C851" s="64" t="s">
        <v>1804</v>
      </c>
      <c r="D851" s="61" t="s">
        <v>953</v>
      </c>
      <c r="E851" s="46">
        <v>73.59</v>
      </c>
      <c r="F851" s="47">
        <f t="shared" si="118"/>
        <v>100</v>
      </c>
      <c r="G851" s="46">
        <f t="shared" si="122"/>
        <v>7359</v>
      </c>
      <c r="H851" s="46"/>
      <c r="I851" s="46">
        <v>250</v>
      </c>
      <c r="J851" s="46">
        <v>1150</v>
      </c>
      <c r="K851" s="62">
        <f t="shared" si="120"/>
        <v>8759</v>
      </c>
      <c r="L851" s="63" t="s">
        <v>1048</v>
      </c>
      <c r="M851" s="151"/>
    </row>
    <row r="852" spans="1:13" s="43" customFormat="1" ht="39.75" customHeight="1">
      <c r="A852" s="59">
        <f t="shared" si="121"/>
        <v>842</v>
      </c>
      <c r="B852" s="60" t="s">
        <v>948</v>
      </c>
      <c r="C852" s="64" t="s">
        <v>1805</v>
      </c>
      <c r="D852" s="61" t="s">
        <v>953</v>
      </c>
      <c r="E852" s="46">
        <v>73.59</v>
      </c>
      <c r="F852" s="47">
        <f t="shared" si="118"/>
        <v>100</v>
      </c>
      <c r="G852" s="46">
        <f t="shared" si="122"/>
        <v>7359</v>
      </c>
      <c r="H852" s="46"/>
      <c r="I852" s="46">
        <v>250</v>
      </c>
      <c r="J852" s="46">
        <v>1150</v>
      </c>
      <c r="K852" s="62">
        <f t="shared" si="120"/>
        <v>8759</v>
      </c>
      <c r="L852" s="63" t="s">
        <v>1048</v>
      </c>
      <c r="M852" s="151"/>
    </row>
    <row r="853" spans="1:13" s="43" customFormat="1" ht="39.75" customHeight="1">
      <c r="A853" s="59">
        <f t="shared" si="121"/>
        <v>843</v>
      </c>
      <c r="B853" s="60" t="s">
        <v>948</v>
      </c>
      <c r="C853" s="64" t="s">
        <v>1806</v>
      </c>
      <c r="D853" s="61" t="s">
        <v>953</v>
      </c>
      <c r="E853" s="46">
        <v>73.59</v>
      </c>
      <c r="F853" s="47">
        <f t="shared" si="118"/>
        <v>100</v>
      </c>
      <c r="G853" s="46">
        <f t="shared" si="122"/>
        <v>7359</v>
      </c>
      <c r="H853" s="46"/>
      <c r="I853" s="46">
        <v>250</v>
      </c>
      <c r="J853" s="46">
        <v>1150</v>
      </c>
      <c r="K853" s="62">
        <f t="shared" si="120"/>
        <v>8759</v>
      </c>
      <c r="L853" s="63" t="s">
        <v>1048</v>
      </c>
      <c r="M853" s="151"/>
    </row>
    <row r="854" spans="1:13" s="43" customFormat="1" ht="39.75" customHeight="1">
      <c r="A854" s="59">
        <f t="shared" si="121"/>
        <v>844</v>
      </c>
      <c r="B854" s="60" t="s">
        <v>948</v>
      </c>
      <c r="C854" s="64" t="s">
        <v>1807</v>
      </c>
      <c r="D854" s="61" t="s">
        <v>953</v>
      </c>
      <c r="E854" s="46">
        <v>73.59</v>
      </c>
      <c r="F854" s="47">
        <f t="shared" si="118"/>
        <v>100</v>
      </c>
      <c r="G854" s="46">
        <f t="shared" si="122"/>
        <v>7359</v>
      </c>
      <c r="H854" s="46"/>
      <c r="I854" s="46">
        <v>250</v>
      </c>
      <c r="J854" s="46">
        <v>1150</v>
      </c>
      <c r="K854" s="62">
        <f t="shared" si="120"/>
        <v>8759</v>
      </c>
      <c r="L854" s="63" t="s">
        <v>1048</v>
      </c>
      <c r="M854" s="151"/>
    </row>
    <row r="855" spans="1:13" s="43" customFormat="1" ht="39.75" customHeight="1">
      <c r="A855" s="59">
        <f t="shared" si="121"/>
        <v>845</v>
      </c>
      <c r="B855" s="60" t="s">
        <v>948</v>
      </c>
      <c r="C855" s="64" t="s">
        <v>1808</v>
      </c>
      <c r="D855" s="61" t="s">
        <v>953</v>
      </c>
      <c r="E855" s="46">
        <v>73.59</v>
      </c>
      <c r="F855" s="47">
        <f t="shared" si="118"/>
        <v>100</v>
      </c>
      <c r="G855" s="46">
        <f t="shared" si="122"/>
        <v>7359</v>
      </c>
      <c r="H855" s="46"/>
      <c r="I855" s="46">
        <v>250</v>
      </c>
      <c r="J855" s="46">
        <v>1150</v>
      </c>
      <c r="K855" s="62">
        <f t="shared" si="120"/>
        <v>8759</v>
      </c>
      <c r="L855" s="63" t="s">
        <v>1048</v>
      </c>
      <c r="M855" s="151"/>
    </row>
    <row r="856" spans="1:13" s="43" customFormat="1" ht="39.75" customHeight="1">
      <c r="A856" s="59">
        <f t="shared" si="121"/>
        <v>846</v>
      </c>
      <c r="B856" s="60" t="s">
        <v>948</v>
      </c>
      <c r="C856" s="64" t="s">
        <v>1809</v>
      </c>
      <c r="D856" s="61" t="s">
        <v>953</v>
      </c>
      <c r="E856" s="46">
        <v>73.59</v>
      </c>
      <c r="F856" s="47">
        <f t="shared" si="118"/>
        <v>100</v>
      </c>
      <c r="G856" s="46">
        <f t="shared" si="122"/>
        <v>7359</v>
      </c>
      <c r="H856" s="46"/>
      <c r="I856" s="46">
        <v>250</v>
      </c>
      <c r="J856" s="46">
        <v>1150</v>
      </c>
      <c r="K856" s="62">
        <f t="shared" si="120"/>
        <v>8759</v>
      </c>
      <c r="L856" s="63" t="s">
        <v>1048</v>
      </c>
      <c r="M856" s="151"/>
    </row>
    <row r="857" spans="1:13" s="43" customFormat="1" ht="39.75" customHeight="1">
      <c r="A857" s="59">
        <f t="shared" si="121"/>
        <v>847</v>
      </c>
      <c r="B857" s="60" t="s">
        <v>948</v>
      </c>
      <c r="C857" s="64" t="s">
        <v>1810</v>
      </c>
      <c r="D857" s="61" t="s">
        <v>953</v>
      </c>
      <c r="E857" s="46">
        <v>73.59</v>
      </c>
      <c r="F857" s="47">
        <f t="shared" si="118"/>
        <v>100</v>
      </c>
      <c r="G857" s="46">
        <f t="shared" si="122"/>
        <v>7359</v>
      </c>
      <c r="H857" s="46"/>
      <c r="I857" s="46">
        <v>250</v>
      </c>
      <c r="J857" s="46">
        <v>1150</v>
      </c>
      <c r="K857" s="62">
        <f t="shared" si="120"/>
        <v>8759</v>
      </c>
      <c r="L857" s="63" t="s">
        <v>1048</v>
      </c>
      <c r="M857" s="151"/>
    </row>
    <row r="858" spans="1:13" s="43" customFormat="1" ht="39.75" customHeight="1">
      <c r="A858" s="59">
        <f t="shared" si="121"/>
        <v>848</v>
      </c>
      <c r="B858" s="60" t="s">
        <v>948</v>
      </c>
      <c r="C858" s="64" t="s">
        <v>1811</v>
      </c>
      <c r="D858" s="61" t="s">
        <v>953</v>
      </c>
      <c r="E858" s="46">
        <v>73.59</v>
      </c>
      <c r="F858" s="47">
        <f t="shared" si="118"/>
        <v>100</v>
      </c>
      <c r="G858" s="46">
        <f t="shared" si="122"/>
        <v>7359</v>
      </c>
      <c r="H858" s="46"/>
      <c r="I858" s="46">
        <v>250</v>
      </c>
      <c r="J858" s="46">
        <v>1150</v>
      </c>
      <c r="K858" s="62">
        <f t="shared" si="120"/>
        <v>8759</v>
      </c>
      <c r="L858" s="63" t="s">
        <v>1048</v>
      </c>
      <c r="M858" s="151"/>
    </row>
    <row r="859" spans="1:13" s="43" customFormat="1" ht="39.75" customHeight="1">
      <c r="A859" s="59">
        <f t="shared" si="121"/>
        <v>849</v>
      </c>
      <c r="B859" s="60" t="s">
        <v>948</v>
      </c>
      <c r="C859" s="64" t="s">
        <v>1812</v>
      </c>
      <c r="D859" s="61" t="s">
        <v>953</v>
      </c>
      <c r="E859" s="46">
        <v>73.59</v>
      </c>
      <c r="F859" s="47">
        <f t="shared" si="118"/>
        <v>100</v>
      </c>
      <c r="G859" s="46">
        <f t="shared" si="122"/>
        <v>7359</v>
      </c>
      <c r="H859" s="46"/>
      <c r="I859" s="46">
        <v>250</v>
      </c>
      <c r="J859" s="46">
        <v>1150</v>
      </c>
      <c r="K859" s="62">
        <f t="shared" si="120"/>
        <v>8759</v>
      </c>
      <c r="L859" s="63" t="s">
        <v>1048</v>
      </c>
      <c r="M859" s="151"/>
    </row>
    <row r="860" spans="1:13" s="43" customFormat="1" ht="39.75" customHeight="1">
      <c r="A860" s="59">
        <f t="shared" si="121"/>
        <v>850</v>
      </c>
      <c r="B860" s="60" t="s">
        <v>948</v>
      </c>
      <c r="C860" s="64" t="s">
        <v>1813</v>
      </c>
      <c r="D860" s="61" t="s">
        <v>953</v>
      </c>
      <c r="E860" s="46">
        <v>73.59</v>
      </c>
      <c r="F860" s="47">
        <f t="shared" si="118"/>
        <v>100</v>
      </c>
      <c r="G860" s="46">
        <f t="shared" si="122"/>
        <v>7359</v>
      </c>
      <c r="H860" s="46"/>
      <c r="I860" s="46">
        <v>250</v>
      </c>
      <c r="J860" s="46">
        <v>1150</v>
      </c>
      <c r="K860" s="62">
        <f t="shared" si="120"/>
        <v>8759</v>
      </c>
      <c r="L860" s="63" t="s">
        <v>1048</v>
      </c>
      <c r="M860" s="151"/>
    </row>
    <row r="861" spans="1:13" s="43" customFormat="1" ht="39.75" customHeight="1">
      <c r="A861" s="59">
        <f t="shared" si="121"/>
        <v>851</v>
      </c>
      <c r="B861" s="60" t="s">
        <v>948</v>
      </c>
      <c r="C861" s="64" t="s">
        <v>1814</v>
      </c>
      <c r="D861" s="61" t="s">
        <v>953</v>
      </c>
      <c r="E861" s="46">
        <v>73.59</v>
      </c>
      <c r="F861" s="47">
        <f t="shared" si="118"/>
        <v>100</v>
      </c>
      <c r="G861" s="46">
        <f t="shared" si="122"/>
        <v>7359</v>
      </c>
      <c r="H861" s="46"/>
      <c r="I861" s="46">
        <v>250</v>
      </c>
      <c r="J861" s="46">
        <v>1150</v>
      </c>
      <c r="K861" s="62">
        <f t="shared" si="120"/>
        <v>8759</v>
      </c>
      <c r="L861" s="63" t="s">
        <v>1048</v>
      </c>
      <c r="M861" s="151"/>
    </row>
    <row r="862" spans="1:13" s="43" customFormat="1" ht="39.75" customHeight="1">
      <c r="A862" s="59">
        <f t="shared" si="121"/>
        <v>852</v>
      </c>
      <c r="B862" s="60" t="s">
        <v>948</v>
      </c>
      <c r="C862" s="64" t="s">
        <v>1815</v>
      </c>
      <c r="D862" s="61" t="s">
        <v>953</v>
      </c>
      <c r="E862" s="46">
        <v>73.59</v>
      </c>
      <c r="F862" s="47">
        <f t="shared" si="118"/>
        <v>100</v>
      </c>
      <c r="G862" s="46">
        <f t="shared" si="122"/>
        <v>7359</v>
      </c>
      <c r="H862" s="46"/>
      <c r="I862" s="46">
        <v>250</v>
      </c>
      <c r="J862" s="46">
        <v>1150</v>
      </c>
      <c r="K862" s="62">
        <f t="shared" si="120"/>
        <v>8759</v>
      </c>
      <c r="L862" s="63" t="s">
        <v>1048</v>
      </c>
      <c r="M862" s="151"/>
    </row>
    <row r="863" spans="1:13" s="43" customFormat="1" ht="39.75" customHeight="1">
      <c r="A863" s="59">
        <f t="shared" si="121"/>
        <v>853</v>
      </c>
      <c r="B863" s="60" t="s">
        <v>948</v>
      </c>
      <c r="C863" s="64" t="s">
        <v>1816</v>
      </c>
      <c r="D863" s="61" t="s">
        <v>953</v>
      </c>
      <c r="E863" s="46">
        <v>73.59</v>
      </c>
      <c r="F863" s="47">
        <f t="shared" si="118"/>
        <v>100</v>
      </c>
      <c r="G863" s="46">
        <f t="shared" si="122"/>
        <v>7359</v>
      </c>
      <c r="H863" s="46"/>
      <c r="I863" s="46">
        <v>250</v>
      </c>
      <c r="J863" s="46">
        <v>1150</v>
      </c>
      <c r="K863" s="62">
        <f t="shared" si="120"/>
        <v>8759</v>
      </c>
      <c r="L863" s="63" t="s">
        <v>1048</v>
      </c>
      <c r="M863" s="151"/>
    </row>
    <row r="864" spans="1:13" s="43" customFormat="1" ht="39.75" customHeight="1">
      <c r="A864" s="59">
        <f t="shared" si="121"/>
        <v>854</v>
      </c>
      <c r="B864" s="60" t="s">
        <v>948</v>
      </c>
      <c r="C864" s="64" t="s">
        <v>1817</v>
      </c>
      <c r="D864" s="61" t="s">
        <v>953</v>
      </c>
      <c r="E864" s="46">
        <v>73.59</v>
      </c>
      <c r="F864" s="47">
        <f t="shared" si="118"/>
        <v>100</v>
      </c>
      <c r="G864" s="46">
        <f t="shared" si="122"/>
        <v>7359</v>
      </c>
      <c r="H864" s="46"/>
      <c r="I864" s="46">
        <v>250</v>
      </c>
      <c r="J864" s="46">
        <v>1150</v>
      </c>
      <c r="K864" s="62">
        <f t="shared" si="120"/>
        <v>8759</v>
      </c>
      <c r="L864" s="63" t="s">
        <v>1048</v>
      </c>
      <c r="M864" s="151"/>
    </row>
    <row r="865" spans="1:13" s="43" customFormat="1" ht="39.75" customHeight="1">
      <c r="A865" s="59">
        <f t="shared" si="121"/>
        <v>855</v>
      </c>
      <c r="B865" s="60" t="s">
        <v>948</v>
      </c>
      <c r="C865" s="64" t="s">
        <v>1818</v>
      </c>
      <c r="D865" s="61" t="s">
        <v>953</v>
      </c>
      <c r="E865" s="46">
        <v>73.59</v>
      </c>
      <c r="F865" s="47">
        <f t="shared" ref="F865:F885" si="123">G865/E865</f>
        <v>100</v>
      </c>
      <c r="G865" s="46">
        <f t="shared" si="122"/>
        <v>7359</v>
      </c>
      <c r="H865" s="46"/>
      <c r="I865" s="46">
        <v>250</v>
      </c>
      <c r="J865" s="46">
        <v>1150</v>
      </c>
      <c r="K865" s="62">
        <f t="shared" si="120"/>
        <v>8759</v>
      </c>
      <c r="L865" s="63" t="s">
        <v>1048</v>
      </c>
      <c r="M865" s="151"/>
    </row>
    <row r="866" spans="1:13" s="43" customFormat="1" ht="39.75" customHeight="1">
      <c r="A866" s="59">
        <f t="shared" si="121"/>
        <v>856</v>
      </c>
      <c r="B866" s="60" t="s">
        <v>948</v>
      </c>
      <c r="C866" s="64" t="s">
        <v>1819</v>
      </c>
      <c r="D866" s="61" t="s">
        <v>953</v>
      </c>
      <c r="E866" s="46">
        <v>73.59</v>
      </c>
      <c r="F866" s="47">
        <f t="shared" si="123"/>
        <v>100</v>
      </c>
      <c r="G866" s="46">
        <f t="shared" si="122"/>
        <v>7359</v>
      </c>
      <c r="H866" s="46"/>
      <c r="I866" s="46">
        <v>250</v>
      </c>
      <c r="J866" s="46">
        <v>1150</v>
      </c>
      <c r="K866" s="62">
        <f t="shared" si="120"/>
        <v>8759</v>
      </c>
      <c r="L866" s="63" t="s">
        <v>1048</v>
      </c>
      <c r="M866" s="151"/>
    </row>
    <row r="867" spans="1:13" s="43" customFormat="1" ht="39.75" customHeight="1">
      <c r="A867" s="59">
        <f t="shared" si="121"/>
        <v>857</v>
      </c>
      <c r="B867" s="60" t="s">
        <v>948</v>
      </c>
      <c r="C867" s="64" t="s">
        <v>1820</v>
      </c>
      <c r="D867" s="61" t="s">
        <v>953</v>
      </c>
      <c r="E867" s="46">
        <v>73.59</v>
      </c>
      <c r="F867" s="47">
        <f t="shared" si="123"/>
        <v>100</v>
      </c>
      <c r="G867" s="46">
        <f t="shared" si="122"/>
        <v>7359</v>
      </c>
      <c r="H867" s="46"/>
      <c r="I867" s="46">
        <v>250</v>
      </c>
      <c r="J867" s="46">
        <v>1150</v>
      </c>
      <c r="K867" s="62">
        <f t="shared" ref="K867:K875" si="124">SUM(G867:J867)</f>
        <v>8759</v>
      </c>
      <c r="L867" s="63" t="s">
        <v>1048</v>
      </c>
      <c r="M867" s="151"/>
    </row>
    <row r="868" spans="1:13" s="43" customFormat="1" ht="39.75" customHeight="1">
      <c r="A868" s="59">
        <f t="shared" si="121"/>
        <v>858</v>
      </c>
      <c r="B868" s="60" t="s">
        <v>948</v>
      </c>
      <c r="C868" s="64" t="s">
        <v>1821</v>
      </c>
      <c r="D868" s="61" t="s">
        <v>953</v>
      </c>
      <c r="E868" s="46">
        <v>73.59</v>
      </c>
      <c r="F868" s="47">
        <f t="shared" si="123"/>
        <v>100</v>
      </c>
      <c r="G868" s="46">
        <f t="shared" si="122"/>
        <v>7359</v>
      </c>
      <c r="H868" s="46"/>
      <c r="I868" s="46">
        <v>250</v>
      </c>
      <c r="J868" s="46">
        <v>1150</v>
      </c>
      <c r="K868" s="62">
        <f t="shared" si="124"/>
        <v>8759</v>
      </c>
      <c r="L868" s="63" t="s">
        <v>1048</v>
      </c>
      <c r="M868" s="151"/>
    </row>
    <row r="869" spans="1:13" s="43" customFormat="1" ht="39.75" customHeight="1">
      <c r="A869" s="59">
        <f t="shared" si="121"/>
        <v>859</v>
      </c>
      <c r="B869" s="60" t="s">
        <v>948</v>
      </c>
      <c r="C869" s="64" t="s">
        <v>1822</v>
      </c>
      <c r="D869" s="61" t="s">
        <v>953</v>
      </c>
      <c r="E869" s="46">
        <v>73.59</v>
      </c>
      <c r="F869" s="47">
        <f t="shared" si="123"/>
        <v>100</v>
      </c>
      <c r="G869" s="46">
        <f t="shared" si="122"/>
        <v>7359</v>
      </c>
      <c r="H869" s="46"/>
      <c r="I869" s="46">
        <v>250</v>
      </c>
      <c r="J869" s="46">
        <v>1150</v>
      </c>
      <c r="K869" s="62">
        <f t="shared" si="124"/>
        <v>8759</v>
      </c>
      <c r="L869" s="63" t="s">
        <v>1048</v>
      </c>
      <c r="M869" s="151"/>
    </row>
    <row r="870" spans="1:13" s="43" customFormat="1" ht="39.75" customHeight="1">
      <c r="A870" s="59">
        <f t="shared" si="121"/>
        <v>860</v>
      </c>
      <c r="B870" s="60" t="s">
        <v>948</v>
      </c>
      <c r="C870" s="64" t="s">
        <v>1823</v>
      </c>
      <c r="D870" s="61" t="s">
        <v>953</v>
      </c>
      <c r="E870" s="46">
        <v>73.59</v>
      </c>
      <c r="F870" s="47">
        <f t="shared" si="123"/>
        <v>100</v>
      </c>
      <c r="G870" s="46">
        <f t="shared" si="122"/>
        <v>7359</v>
      </c>
      <c r="H870" s="46"/>
      <c r="I870" s="46">
        <v>250</v>
      </c>
      <c r="J870" s="46">
        <v>1150</v>
      </c>
      <c r="K870" s="62">
        <f t="shared" si="124"/>
        <v>8759</v>
      </c>
      <c r="L870" s="63" t="s">
        <v>1048</v>
      </c>
      <c r="M870" s="151"/>
    </row>
    <row r="871" spans="1:13" s="43" customFormat="1" ht="39.75" customHeight="1">
      <c r="A871" s="59">
        <f t="shared" si="121"/>
        <v>861</v>
      </c>
      <c r="B871" s="60" t="s">
        <v>948</v>
      </c>
      <c r="C871" s="64" t="s">
        <v>1824</v>
      </c>
      <c r="D871" s="61" t="s">
        <v>953</v>
      </c>
      <c r="E871" s="46">
        <v>73.59</v>
      </c>
      <c r="F871" s="47">
        <f t="shared" si="123"/>
        <v>100</v>
      </c>
      <c r="G871" s="46">
        <f t="shared" si="122"/>
        <v>7359</v>
      </c>
      <c r="H871" s="46"/>
      <c r="I871" s="46">
        <v>250</v>
      </c>
      <c r="J871" s="46">
        <v>1150</v>
      </c>
      <c r="K871" s="62">
        <f t="shared" si="124"/>
        <v>8759</v>
      </c>
      <c r="L871" s="63" t="s">
        <v>1048</v>
      </c>
      <c r="M871" s="151"/>
    </row>
    <row r="872" spans="1:13" s="43" customFormat="1" ht="39.75" customHeight="1">
      <c r="A872" s="59">
        <f t="shared" si="121"/>
        <v>862</v>
      </c>
      <c r="B872" s="60" t="s">
        <v>948</v>
      </c>
      <c r="C872" s="64" t="s">
        <v>1825</v>
      </c>
      <c r="D872" s="61" t="s">
        <v>953</v>
      </c>
      <c r="E872" s="46">
        <v>73.59</v>
      </c>
      <c r="F872" s="47">
        <f t="shared" si="123"/>
        <v>100</v>
      </c>
      <c r="G872" s="46">
        <f t="shared" si="122"/>
        <v>7359</v>
      </c>
      <c r="H872" s="46"/>
      <c r="I872" s="46">
        <v>250</v>
      </c>
      <c r="J872" s="46">
        <v>1150</v>
      </c>
      <c r="K872" s="62">
        <f t="shared" si="124"/>
        <v>8759</v>
      </c>
      <c r="L872" s="63" t="s">
        <v>1048</v>
      </c>
      <c r="M872" s="151"/>
    </row>
    <row r="873" spans="1:13" s="43" customFormat="1" ht="39.75" customHeight="1">
      <c r="A873" s="59">
        <f t="shared" si="121"/>
        <v>863</v>
      </c>
      <c r="B873" s="60" t="s">
        <v>948</v>
      </c>
      <c r="C873" s="64" t="s">
        <v>1826</v>
      </c>
      <c r="D873" s="61" t="s">
        <v>953</v>
      </c>
      <c r="E873" s="46">
        <v>73.59</v>
      </c>
      <c r="F873" s="47">
        <f t="shared" si="123"/>
        <v>100</v>
      </c>
      <c r="G873" s="46">
        <f t="shared" si="122"/>
        <v>7359</v>
      </c>
      <c r="H873" s="46"/>
      <c r="I873" s="46">
        <v>250</v>
      </c>
      <c r="J873" s="46">
        <v>1150</v>
      </c>
      <c r="K873" s="62">
        <f t="shared" si="124"/>
        <v>8759</v>
      </c>
      <c r="L873" s="63" t="s">
        <v>1048</v>
      </c>
      <c r="M873" s="151"/>
    </row>
    <row r="874" spans="1:13" s="43" customFormat="1" ht="39.75" customHeight="1">
      <c r="A874" s="59">
        <f t="shared" si="121"/>
        <v>864</v>
      </c>
      <c r="B874" s="60" t="s">
        <v>948</v>
      </c>
      <c r="C874" s="64" t="s">
        <v>1827</v>
      </c>
      <c r="D874" s="61" t="s">
        <v>953</v>
      </c>
      <c r="E874" s="46">
        <v>73.59</v>
      </c>
      <c r="F874" s="47">
        <f t="shared" si="123"/>
        <v>100</v>
      </c>
      <c r="G874" s="46">
        <f t="shared" si="122"/>
        <v>7359</v>
      </c>
      <c r="H874" s="46"/>
      <c r="I874" s="46">
        <v>250</v>
      </c>
      <c r="J874" s="46">
        <v>1150</v>
      </c>
      <c r="K874" s="62">
        <f t="shared" si="124"/>
        <v>8759</v>
      </c>
      <c r="L874" s="63" t="s">
        <v>1048</v>
      </c>
      <c r="M874" s="151"/>
    </row>
    <row r="875" spans="1:13" s="43" customFormat="1" ht="39.75" customHeight="1">
      <c r="A875" s="59">
        <f t="shared" si="121"/>
        <v>865</v>
      </c>
      <c r="B875" s="60" t="s">
        <v>948</v>
      </c>
      <c r="C875" s="64" t="s">
        <v>1828</v>
      </c>
      <c r="D875" s="61" t="s">
        <v>953</v>
      </c>
      <c r="E875" s="46">
        <v>73.59</v>
      </c>
      <c r="F875" s="47">
        <f t="shared" si="123"/>
        <v>107</v>
      </c>
      <c r="G875" s="46">
        <f>2281.29+5592.84</f>
        <v>7874.13</v>
      </c>
      <c r="H875" s="46"/>
      <c r="I875" s="46">
        <f>250+620.97</f>
        <v>870.97</v>
      </c>
      <c r="J875" s="46">
        <f>1150+2856.45</f>
        <v>4006.45</v>
      </c>
      <c r="K875" s="62">
        <f t="shared" si="124"/>
        <v>12751.55</v>
      </c>
      <c r="L875" s="63" t="s">
        <v>985</v>
      </c>
      <c r="M875" s="151"/>
    </row>
    <row r="876" spans="1:13" s="43" customFormat="1" ht="39.75" customHeight="1">
      <c r="A876" s="59">
        <f t="shared" si="121"/>
        <v>866</v>
      </c>
      <c r="B876" s="60" t="s">
        <v>948</v>
      </c>
      <c r="C876" s="64" t="s">
        <v>1829</v>
      </c>
      <c r="D876" s="61" t="s">
        <v>953</v>
      </c>
      <c r="E876" s="46">
        <v>73.59</v>
      </c>
      <c r="F876" s="47">
        <f t="shared" si="123"/>
        <v>30.999999999999996</v>
      </c>
      <c r="G876" s="46">
        <v>2281.29</v>
      </c>
      <c r="H876" s="46"/>
      <c r="I876" s="46">
        <v>250</v>
      </c>
      <c r="J876" s="46">
        <v>1150</v>
      </c>
      <c r="K876" s="62">
        <f t="shared" ref="K876:K878" si="125">SUM(G876:J876)</f>
        <v>3681.29</v>
      </c>
      <c r="L876" s="63"/>
      <c r="M876" s="151"/>
    </row>
    <row r="877" spans="1:13" s="43" customFormat="1" ht="39.75" customHeight="1">
      <c r="A877" s="59">
        <f t="shared" si="121"/>
        <v>867</v>
      </c>
      <c r="B877" s="60" t="s">
        <v>948</v>
      </c>
      <c r="C877" s="64" t="s">
        <v>1830</v>
      </c>
      <c r="D877" s="61" t="s">
        <v>953</v>
      </c>
      <c r="E877" s="46">
        <v>73.59</v>
      </c>
      <c r="F877" s="47">
        <f t="shared" si="123"/>
        <v>30.999999999999996</v>
      </c>
      <c r="G877" s="46">
        <v>2281.29</v>
      </c>
      <c r="H877" s="46"/>
      <c r="I877" s="46">
        <v>250</v>
      </c>
      <c r="J877" s="46">
        <v>1150</v>
      </c>
      <c r="K877" s="62">
        <f t="shared" si="125"/>
        <v>3681.29</v>
      </c>
      <c r="L877" s="63"/>
      <c r="M877" s="151"/>
    </row>
    <row r="878" spans="1:13" s="43" customFormat="1" ht="39.75" customHeight="1">
      <c r="A878" s="59">
        <f t="shared" si="121"/>
        <v>868</v>
      </c>
      <c r="B878" s="60" t="s">
        <v>948</v>
      </c>
      <c r="C878" s="64" t="s">
        <v>1831</v>
      </c>
      <c r="D878" s="61" t="s">
        <v>953</v>
      </c>
      <c r="E878" s="46">
        <v>73.59</v>
      </c>
      <c r="F878" s="47">
        <f t="shared" si="123"/>
        <v>30.999999999999996</v>
      </c>
      <c r="G878" s="46">
        <v>2281.29</v>
      </c>
      <c r="H878" s="46"/>
      <c r="I878" s="46">
        <v>250</v>
      </c>
      <c r="J878" s="46">
        <v>1150</v>
      </c>
      <c r="K878" s="62">
        <f t="shared" si="125"/>
        <v>3681.29</v>
      </c>
      <c r="L878" s="63"/>
      <c r="M878" s="151"/>
    </row>
    <row r="879" spans="1:13" s="43" customFormat="1" ht="39.75" customHeight="1">
      <c r="A879" s="59">
        <f t="shared" si="121"/>
        <v>869</v>
      </c>
      <c r="B879" s="60" t="s">
        <v>948</v>
      </c>
      <c r="C879" s="64" t="s">
        <v>1832</v>
      </c>
      <c r="D879" s="61" t="s">
        <v>953</v>
      </c>
      <c r="E879" s="46">
        <v>73.59</v>
      </c>
      <c r="F879" s="47">
        <f t="shared" si="123"/>
        <v>71.999999999999986</v>
      </c>
      <c r="G879" s="46">
        <f t="shared" ref="G879:G885" si="126">2281.29+3017.19</f>
        <v>5298.48</v>
      </c>
      <c r="H879" s="46"/>
      <c r="I879" s="46">
        <f t="shared" ref="I879:I885" si="127">250+338.71</f>
        <v>588.71</v>
      </c>
      <c r="J879" s="46">
        <f t="shared" ref="J879:J885" si="128">1150+1558.06</f>
        <v>2708.06</v>
      </c>
      <c r="K879" s="62">
        <f t="shared" ref="K879:K885" si="129">SUM(G879:J879)</f>
        <v>8595.25</v>
      </c>
      <c r="L879" s="63" t="s">
        <v>965</v>
      </c>
      <c r="M879" s="151"/>
    </row>
    <row r="880" spans="1:13" s="43" customFormat="1" ht="39.75" customHeight="1">
      <c r="A880" s="59">
        <f t="shared" si="121"/>
        <v>870</v>
      </c>
      <c r="B880" s="60" t="s">
        <v>948</v>
      </c>
      <c r="C880" s="64" t="s">
        <v>1833</v>
      </c>
      <c r="D880" s="61" t="s">
        <v>953</v>
      </c>
      <c r="E880" s="46">
        <v>73.59</v>
      </c>
      <c r="F880" s="47">
        <f t="shared" si="123"/>
        <v>71.999999999999986</v>
      </c>
      <c r="G880" s="46">
        <f t="shared" si="126"/>
        <v>5298.48</v>
      </c>
      <c r="H880" s="46"/>
      <c r="I880" s="46">
        <f t="shared" si="127"/>
        <v>588.71</v>
      </c>
      <c r="J880" s="46">
        <f t="shared" si="128"/>
        <v>2708.06</v>
      </c>
      <c r="K880" s="62">
        <f t="shared" si="129"/>
        <v>8595.25</v>
      </c>
      <c r="L880" s="63" t="s">
        <v>965</v>
      </c>
      <c r="M880" s="151"/>
    </row>
    <row r="881" spans="1:13" s="43" customFormat="1" ht="39.75" customHeight="1">
      <c r="A881" s="59">
        <f t="shared" si="121"/>
        <v>871</v>
      </c>
      <c r="B881" s="60" t="s">
        <v>948</v>
      </c>
      <c r="C881" s="64" t="s">
        <v>1834</v>
      </c>
      <c r="D881" s="61" t="s">
        <v>953</v>
      </c>
      <c r="E881" s="46">
        <v>73.59</v>
      </c>
      <c r="F881" s="47">
        <f t="shared" si="123"/>
        <v>71.999999999999986</v>
      </c>
      <c r="G881" s="46">
        <f t="shared" si="126"/>
        <v>5298.48</v>
      </c>
      <c r="H881" s="46"/>
      <c r="I881" s="46">
        <f t="shared" si="127"/>
        <v>588.71</v>
      </c>
      <c r="J881" s="46">
        <f t="shared" si="128"/>
        <v>2708.06</v>
      </c>
      <c r="K881" s="62">
        <f t="shared" si="129"/>
        <v>8595.25</v>
      </c>
      <c r="L881" s="63" t="s">
        <v>965</v>
      </c>
      <c r="M881" s="151"/>
    </row>
    <row r="882" spans="1:13" s="43" customFormat="1" ht="39.75" customHeight="1">
      <c r="A882" s="59">
        <f t="shared" si="121"/>
        <v>872</v>
      </c>
      <c r="B882" s="60" t="s">
        <v>948</v>
      </c>
      <c r="C882" s="64" t="s">
        <v>1835</v>
      </c>
      <c r="D882" s="61" t="s">
        <v>953</v>
      </c>
      <c r="E882" s="46">
        <v>73.59</v>
      </c>
      <c r="F882" s="47">
        <f t="shared" si="123"/>
        <v>71.999999999999986</v>
      </c>
      <c r="G882" s="46">
        <f t="shared" si="126"/>
        <v>5298.48</v>
      </c>
      <c r="H882" s="46"/>
      <c r="I882" s="46">
        <f t="shared" si="127"/>
        <v>588.71</v>
      </c>
      <c r="J882" s="46">
        <f t="shared" si="128"/>
        <v>2708.06</v>
      </c>
      <c r="K882" s="62">
        <f t="shared" si="129"/>
        <v>8595.25</v>
      </c>
      <c r="L882" s="63" t="s">
        <v>965</v>
      </c>
      <c r="M882" s="151"/>
    </row>
    <row r="883" spans="1:13" s="43" customFormat="1" ht="39.75" customHeight="1">
      <c r="A883" s="59">
        <f t="shared" si="121"/>
        <v>873</v>
      </c>
      <c r="B883" s="60" t="s">
        <v>948</v>
      </c>
      <c r="C883" s="64" t="s">
        <v>1836</v>
      </c>
      <c r="D883" s="61" t="s">
        <v>953</v>
      </c>
      <c r="E883" s="46">
        <v>73.59</v>
      </c>
      <c r="F883" s="47">
        <f t="shared" si="123"/>
        <v>71.999999999999986</v>
      </c>
      <c r="G883" s="46">
        <f t="shared" si="126"/>
        <v>5298.48</v>
      </c>
      <c r="H883" s="46"/>
      <c r="I883" s="46">
        <f t="shared" si="127"/>
        <v>588.71</v>
      </c>
      <c r="J883" s="46">
        <f t="shared" si="128"/>
        <v>2708.06</v>
      </c>
      <c r="K883" s="62">
        <f t="shared" si="129"/>
        <v>8595.25</v>
      </c>
      <c r="L883" s="63" t="s">
        <v>965</v>
      </c>
      <c r="M883" s="151"/>
    </row>
    <row r="884" spans="1:13" s="43" customFormat="1" ht="39.75" customHeight="1">
      <c r="A884" s="59">
        <f t="shared" si="121"/>
        <v>874</v>
      </c>
      <c r="B884" s="60" t="s">
        <v>948</v>
      </c>
      <c r="C884" s="64" t="s">
        <v>1837</v>
      </c>
      <c r="D884" s="61" t="s">
        <v>953</v>
      </c>
      <c r="E884" s="46">
        <v>73.59</v>
      </c>
      <c r="F884" s="47">
        <f t="shared" si="123"/>
        <v>71.999999999999986</v>
      </c>
      <c r="G884" s="46">
        <f t="shared" si="126"/>
        <v>5298.48</v>
      </c>
      <c r="H884" s="46"/>
      <c r="I884" s="46">
        <f t="shared" si="127"/>
        <v>588.71</v>
      </c>
      <c r="J884" s="46">
        <f t="shared" si="128"/>
        <v>2708.06</v>
      </c>
      <c r="K884" s="62">
        <f t="shared" si="129"/>
        <v>8595.25</v>
      </c>
      <c r="L884" s="63" t="s">
        <v>965</v>
      </c>
      <c r="M884" s="151"/>
    </row>
    <row r="885" spans="1:13" s="43" customFormat="1" ht="39.75" customHeight="1">
      <c r="A885" s="59">
        <f t="shared" si="121"/>
        <v>875</v>
      </c>
      <c r="B885" s="60" t="s">
        <v>948</v>
      </c>
      <c r="C885" s="64" t="s">
        <v>1838</v>
      </c>
      <c r="D885" s="61" t="s">
        <v>953</v>
      </c>
      <c r="E885" s="46">
        <v>73.59</v>
      </c>
      <c r="F885" s="47">
        <f t="shared" si="123"/>
        <v>71.999999999999986</v>
      </c>
      <c r="G885" s="46">
        <f t="shared" si="126"/>
        <v>5298.48</v>
      </c>
      <c r="H885" s="46"/>
      <c r="I885" s="46">
        <f t="shared" si="127"/>
        <v>588.71</v>
      </c>
      <c r="J885" s="46">
        <f t="shared" si="128"/>
        <v>2708.06</v>
      </c>
      <c r="K885" s="62">
        <f t="shared" si="129"/>
        <v>8595.25</v>
      </c>
      <c r="L885" s="63" t="s">
        <v>965</v>
      </c>
      <c r="M885" s="151"/>
    </row>
    <row r="886" spans="1:13" s="43" customFormat="1" ht="39.75" customHeight="1">
      <c r="A886" s="59">
        <f t="shared" si="121"/>
        <v>876</v>
      </c>
      <c r="B886" s="60" t="s">
        <v>948</v>
      </c>
      <c r="C886" s="11" t="s">
        <v>1839</v>
      </c>
      <c r="D886" s="61" t="s">
        <v>953</v>
      </c>
      <c r="E886" s="46">
        <v>73.59</v>
      </c>
      <c r="F886" s="47">
        <f t="shared" ref="F886:F887" si="130">G886/E886</f>
        <v>69</v>
      </c>
      <c r="G886" s="46">
        <v>5077.71</v>
      </c>
      <c r="H886" s="46"/>
      <c r="I886" s="46">
        <v>564.52</v>
      </c>
      <c r="J886" s="46">
        <v>2596.77</v>
      </c>
      <c r="K886" s="62">
        <f t="shared" ref="K886:K888" si="131">SUM(G886:J886)</f>
        <v>8239</v>
      </c>
      <c r="L886" s="63" t="s">
        <v>1840</v>
      </c>
      <c r="M886" s="152"/>
    </row>
    <row r="887" spans="1:13" s="43" customFormat="1" ht="39.75" customHeight="1">
      <c r="A887" s="59">
        <f t="shared" si="121"/>
        <v>877</v>
      </c>
      <c r="B887" s="60" t="s">
        <v>948</v>
      </c>
      <c r="C887" s="11" t="s">
        <v>1841</v>
      </c>
      <c r="D887" s="61" t="s">
        <v>953</v>
      </c>
      <c r="E887" s="46">
        <v>73.59</v>
      </c>
      <c r="F887" s="47">
        <f t="shared" si="130"/>
        <v>76</v>
      </c>
      <c r="G887" s="46">
        <v>5592.84</v>
      </c>
      <c r="H887" s="46"/>
      <c r="I887" s="46">
        <v>620.97</v>
      </c>
      <c r="J887" s="46">
        <v>2856.45</v>
      </c>
      <c r="K887" s="62">
        <f t="shared" si="131"/>
        <v>9070.26</v>
      </c>
      <c r="L887" s="63" t="s">
        <v>1842</v>
      </c>
      <c r="M887" s="151"/>
    </row>
    <row r="888" spans="1:13" s="43" customFormat="1" ht="47.25" customHeight="1">
      <c r="A888" s="59">
        <f t="shared" si="121"/>
        <v>878</v>
      </c>
      <c r="B888" s="60" t="s">
        <v>948</v>
      </c>
      <c r="C888" s="11" t="s">
        <v>1843</v>
      </c>
      <c r="D888" s="61" t="s">
        <v>953</v>
      </c>
      <c r="E888" s="46"/>
      <c r="F888" s="47"/>
      <c r="G888" s="46"/>
      <c r="H888" s="46"/>
      <c r="I888" s="46"/>
      <c r="J888" s="46">
        <v>3119.35</v>
      </c>
      <c r="K888" s="62">
        <f t="shared" si="131"/>
        <v>3119.35</v>
      </c>
      <c r="L888" s="63" t="s">
        <v>1848</v>
      </c>
      <c r="M888" s="151"/>
    </row>
    <row r="1048550" ht="11.25" customHeight="1"/>
    <row r="1048551" hidden="1"/>
  </sheetData>
  <mergeCells count="4">
    <mergeCell ref="A7:M8"/>
    <mergeCell ref="E1:M5"/>
    <mergeCell ref="A1:D5"/>
    <mergeCell ref="A6:M6"/>
  </mergeCells>
  <phoneticPr fontId="20" type="noConversion"/>
  <conditionalFormatting sqref="C9"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</conditionalFormatting>
  <conditionalFormatting sqref="C10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pageMargins left="0.7" right="0.7" top="0.75" bottom="0.75" header="0.3" footer="0.3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6521-D9F1-42E8-B96E-D26CF8B13C3F}">
  <sheetPr>
    <tabColor rgb="FFFFFF00"/>
  </sheetPr>
  <dimension ref="A1:H46"/>
  <sheetViews>
    <sheetView workbookViewId="0">
      <selection activeCell="M3" sqref="M3"/>
    </sheetView>
  </sheetViews>
  <sheetFormatPr baseColWidth="10" defaultColWidth="11" defaultRowHeight="15"/>
  <cols>
    <col min="1" max="1" width="5.5703125" customWidth="1"/>
    <col min="2" max="2" width="17.57031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26" customFormat="1" ht="28.5" customHeight="1">
      <c r="A1" s="147"/>
      <c r="B1" s="147"/>
      <c r="C1" s="147"/>
      <c r="D1" s="145" t="s">
        <v>1847</v>
      </c>
      <c r="E1" s="145"/>
      <c r="F1" s="145"/>
      <c r="G1" s="145"/>
      <c r="H1" s="145"/>
    </row>
    <row r="2" spans="1:8" s="26" customFormat="1" ht="28.5" customHeight="1">
      <c r="A2" s="147"/>
      <c r="B2" s="147"/>
      <c r="C2" s="147"/>
      <c r="D2" s="145"/>
      <c r="E2" s="145"/>
      <c r="F2" s="145"/>
      <c r="G2" s="145"/>
      <c r="H2" s="145"/>
    </row>
    <row r="3" spans="1:8" s="26" customFormat="1" ht="28.5" customHeight="1">
      <c r="A3" s="147"/>
      <c r="B3" s="147"/>
      <c r="C3" s="147"/>
      <c r="D3" s="145"/>
      <c r="E3" s="145"/>
      <c r="F3" s="145"/>
      <c r="G3" s="145"/>
      <c r="H3" s="145"/>
    </row>
    <row r="4" spans="1:8" s="26" customFormat="1" ht="28.5" customHeight="1">
      <c r="A4" s="147"/>
      <c r="B4" s="147"/>
      <c r="C4" s="147"/>
      <c r="D4" s="145"/>
      <c r="E4" s="145"/>
      <c r="F4" s="145"/>
      <c r="G4" s="145"/>
      <c r="H4" s="145"/>
    </row>
    <row r="5" spans="1:8" s="26" customFormat="1" ht="28.5" customHeight="1">
      <c r="A5" s="147"/>
      <c r="B5" s="147"/>
      <c r="C5" s="147"/>
      <c r="D5" s="145"/>
      <c r="E5" s="145"/>
      <c r="F5" s="145"/>
      <c r="G5" s="145"/>
      <c r="H5" s="145"/>
    </row>
    <row r="6" spans="1:8" s="26" customFormat="1" ht="28.5" customHeight="1">
      <c r="A6" s="147"/>
      <c r="B6" s="147"/>
      <c r="C6" s="147"/>
      <c r="D6" s="145"/>
      <c r="E6" s="145"/>
      <c r="F6" s="145"/>
      <c r="G6" s="145"/>
      <c r="H6" s="145"/>
    </row>
    <row r="7" spans="1:8" s="26" customFormat="1" ht="29.25" thickBot="1">
      <c r="A7" s="33"/>
      <c r="B7" s="33"/>
      <c r="C7" s="33"/>
      <c r="D7" s="146"/>
      <c r="E7" s="146"/>
      <c r="F7" s="146"/>
      <c r="G7" s="146"/>
      <c r="H7" s="146"/>
    </row>
    <row r="8" spans="1:8" s="26" customFormat="1" ht="28.5" customHeight="1">
      <c r="A8" s="139" t="s">
        <v>906</v>
      </c>
      <c r="B8" s="140"/>
      <c r="C8" s="140"/>
      <c r="D8" s="140"/>
      <c r="E8" s="140"/>
      <c r="F8" s="140"/>
      <c r="G8" s="140"/>
      <c r="H8" s="141"/>
    </row>
    <row r="9" spans="1:8" s="26" customFormat="1" ht="15" customHeight="1" thickBot="1">
      <c r="A9" s="142"/>
      <c r="B9" s="143"/>
      <c r="C9" s="143"/>
      <c r="D9" s="143"/>
      <c r="E9" s="143"/>
      <c r="F9" s="143"/>
      <c r="G9" s="143"/>
      <c r="H9" s="144"/>
    </row>
    <row r="10" spans="1:8" s="26" customFormat="1" ht="15" customHeight="1">
      <c r="A10" s="137"/>
      <c r="B10" s="137"/>
      <c r="C10" s="137"/>
      <c r="D10" s="137"/>
      <c r="E10" s="137"/>
      <c r="F10" s="137"/>
      <c r="G10" s="137"/>
      <c r="H10" s="137"/>
    </row>
    <row r="11" spans="1:8" s="26" customFormat="1" ht="45">
      <c r="A11" s="136" t="s">
        <v>369</v>
      </c>
      <c r="B11" s="91" t="s">
        <v>2</v>
      </c>
      <c r="C11" s="91" t="s">
        <v>3</v>
      </c>
      <c r="D11" s="91" t="s">
        <v>907</v>
      </c>
      <c r="E11" s="91" t="s">
        <v>908</v>
      </c>
      <c r="F11" s="92" t="s">
        <v>909</v>
      </c>
      <c r="G11" s="92" t="s">
        <v>14</v>
      </c>
      <c r="H11" s="92" t="s">
        <v>15</v>
      </c>
    </row>
    <row r="12" spans="1:8" s="26" customFormat="1" ht="37.5" customHeight="1">
      <c r="A12" s="25">
        <v>1</v>
      </c>
      <c r="B12" s="34" t="s">
        <v>910</v>
      </c>
      <c r="C12" s="11" t="s">
        <v>911</v>
      </c>
      <c r="D12" s="35" t="s">
        <v>482</v>
      </c>
      <c r="E12" s="36">
        <v>5000</v>
      </c>
      <c r="F12" s="37" t="s">
        <v>912</v>
      </c>
      <c r="G12" s="38"/>
      <c r="H12" s="138"/>
    </row>
    <row r="13" spans="1:8" s="26" customFormat="1" ht="37.5" customHeight="1">
      <c r="A13" s="25">
        <f>A12+1</f>
        <v>2</v>
      </c>
      <c r="B13" s="34" t="s">
        <v>910</v>
      </c>
      <c r="C13" s="11" t="s">
        <v>913</v>
      </c>
      <c r="D13" s="35" t="s">
        <v>914</v>
      </c>
      <c r="E13" s="36">
        <v>12000</v>
      </c>
      <c r="F13" s="37" t="s">
        <v>912</v>
      </c>
      <c r="G13" s="38"/>
      <c r="H13" s="138"/>
    </row>
    <row r="14" spans="1:8" s="26" customFormat="1" ht="37.5" customHeight="1">
      <c r="A14" s="25">
        <f t="shared" ref="A14:A35" si="0">A13+1</f>
        <v>3</v>
      </c>
      <c r="B14" s="34" t="s">
        <v>910</v>
      </c>
      <c r="C14" s="11" t="s">
        <v>915</v>
      </c>
      <c r="D14" s="35" t="s">
        <v>914</v>
      </c>
      <c r="E14" s="36">
        <v>12000</v>
      </c>
      <c r="F14" s="37" t="s">
        <v>912</v>
      </c>
      <c r="G14" s="38"/>
      <c r="H14" s="138"/>
    </row>
    <row r="15" spans="1:8" s="26" customFormat="1" ht="37.5" customHeight="1">
      <c r="A15" s="25">
        <f t="shared" si="0"/>
        <v>4</v>
      </c>
      <c r="B15" s="34" t="s">
        <v>910</v>
      </c>
      <c r="C15" s="11" t="s">
        <v>916</v>
      </c>
      <c r="D15" s="35" t="s">
        <v>914</v>
      </c>
      <c r="E15" s="36">
        <v>12000</v>
      </c>
      <c r="F15" s="37" t="s">
        <v>912</v>
      </c>
      <c r="G15" s="38"/>
      <c r="H15" s="138"/>
    </row>
    <row r="16" spans="1:8" s="26" customFormat="1" ht="37.5" customHeight="1">
      <c r="A16" s="25">
        <f t="shared" si="0"/>
        <v>5</v>
      </c>
      <c r="B16" s="34" t="s">
        <v>910</v>
      </c>
      <c r="C16" s="11" t="s">
        <v>917</v>
      </c>
      <c r="D16" s="35" t="s">
        <v>914</v>
      </c>
      <c r="E16" s="36">
        <v>12000</v>
      </c>
      <c r="F16" s="37" t="s">
        <v>912</v>
      </c>
      <c r="G16" s="38"/>
      <c r="H16" s="138"/>
    </row>
    <row r="17" spans="1:8" s="26" customFormat="1" ht="37.5" customHeight="1">
      <c r="A17" s="25">
        <f t="shared" si="0"/>
        <v>6</v>
      </c>
      <c r="B17" s="34" t="s">
        <v>910</v>
      </c>
      <c r="C17" s="11" t="s">
        <v>918</v>
      </c>
      <c r="D17" s="35" t="s">
        <v>482</v>
      </c>
      <c r="E17" s="36">
        <f>1677.42+4000+4000</f>
        <v>9677.42</v>
      </c>
      <c r="F17" s="37" t="s">
        <v>514</v>
      </c>
      <c r="G17" s="38" t="s">
        <v>919</v>
      </c>
      <c r="H17" s="138"/>
    </row>
    <row r="18" spans="1:8" s="26" customFormat="1" ht="37.5" customHeight="1">
      <c r="A18" s="25">
        <f t="shared" si="0"/>
        <v>7</v>
      </c>
      <c r="B18" s="34" t="s">
        <v>910</v>
      </c>
      <c r="C18" s="11" t="s">
        <v>920</v>
      </c>
      <c r="D18" s="35" t="s">
        <v>914</v>
      </c>
      <c r="E18" s="36">
        <v>12000</v>
      </c>
      <c r="F18" s="37" t="s">
        <v>912</v>
      </c>
      <c r="G18" s="38"/>
      <c r="H18" s="138"/>
    </row>
    <row r="19" spans="1:8" s="26" customFormat="1" ht="37.5" customHeight="1">
      <c r="A19" s="25">
        <f t="shared" si="0"/>
        <v>8</v>
      </c>
      <c r="B19" s="34" t="s">
        <v>910</v>
      </c>
      <c r="C19" s="11" t="s">
        <v>921</v>
      </c>
      <c r="D19" s="35" t="s">
        <v>914</v>
      </c>
      <c r="E19" s="36">
        <v>12000</v>
      </c>
      <c r="F19" s="37" t="s">
        <v>912</v>
      </c>
      <c r="G19" s="38"/>
      <c r="H19" s="138"/>
    </row>
    <row r="20" spans="1:8" s="26" customFormat="1" ht="37.5" customHeight="1">
      <c r="A20" s="25">
        <f t="shared" si="0"/>
        <v>9</v>
      </c>
      <c r="B20" s="34" t="s">
        <v>910</v>
      </c>
      <c r="C20" s="11" t="s">
        <v>922</v>
      </c>
      <c r="D20" s="35" t="s">
        <v>914</v>
      </c>
      <c r="E20" s="36">
        <v>18000</v>
      </c>
      <c r="F20" s="37" t="s">
        <v>912</v>
      </c>
      <c r="G20" s="38"/>
      <c r="H20" s="138"/>
    </row>
    <row r="21" spans="1:8" s="26" customFormat="1" ht="37.5" customHeight="1">
      <c r="A21" s="25">
        <f t="shared" si="0"/>
        <v>10</v>
      </c>
      <c r="B21" s="34" t="s">
        <v>910</v>
      </c>
      <c r="C21" s="11" t="s">
        <v>923</v>
      </c>
      <c r="D21" s="35" t="s">
        <v>924</v>
      </c>
      <c r="E21" s="36">
        <v>8000</v>
      </c>
      <c r="F21" s="37" t="s">
        <v>912</v>
      </c>
      <c r="G21" s="38"/>
      <c r="H21" s="138"/>
    </row>
    <row r="22" spans="1:8" s="26" customFormat="1" ht="37.5" customHeight="1">
      <c r="A22" s="25">
        <f t="shared" si="0"/>
        <v>11</v>
      </c>
      <c r="B22" s="34" t="s">
        <v>910</v>
      </c>
      <c r="C22" s="11" t="s">
        <v>925</v>
      </c>
      <c r="D22" s="35" t="s">
        <v>924</v>
      </c>
      <c r="E22" s="36">
        <v>8000</v>
      </c>
      <c r="F22" s="37" t="s">
        <v>912</v>
      </c>
      <c r="G22" s="38"/>
      <c r="H22" s="138"/>
    </row>
    <row r="23" spans="1:8" s="26" customFormat="1" ht="37.5" customHeight="1">
      <c r="A23" s="25">
        <f t="shared" si="0"/>
        <v>12</v>
      </c>
      <c r="B23" s="34" t="s">
        <v>910</v>
      </c>
      <c r="C23" s="11" t="s">
        <v>926</v>
      </c>
      <c r="D23" s="35" t="s">
        <v>914</v>
      </c>
      <c r="E23" s="36">
        <v>12000</v>
      </c>
      <c r="F23" s="37" t="s">
        <v>912</v>
      </c>
      <c r="G23" s="38"/>
      <c r="H23" s="138"/>
    </row>
    <row r="24" spans="1:8" s="26" customFormat="1" ht="37.5" customHeight="1">
      <c r="A24" s="25">
        <f t="shared" si="0"/>
        <v>13</v>
      </c>
      <c r="B24" s="34" t="s">
        <v>910</v>
      </c>
      <c r="C24" s="11" t="s">
        <v>927</v>
      </c>
      <c r="D24" s="35" t="s">
        <v>924</v>
      </c>
      <c r="E24" s="36">
        <v>8000</v>
      </c>
      <c r="F24" s="37" t="s">
        <v>912</v>
      </c>
      <c r="G24" s="38"/>
      <c r="H24" s="138"/>
    </row>
    <row r="25" spans="1:8" s="26" customFormat="1" ht="37.5" customHeight="1">
      <c r="A25" s="25">
        <f t="shared" si="0"/>
        <v>14</v>
      </c>
      <c r="B25" s="34" t="s">
        <v>910</v>
      </c>
      <c r="C25" s="11" t="s">
        <v>928</v>
      </c>
      <c r="D25" s="35" t="s">
        <v>914</v>
      </c>
      <c r="E25" s="36">
        <v>13000</v>
      </c>
      <c r="F25" s="37" t="s">
        <v>912</v>
      </c>
      <c r="G25" s="38"/>
      <c r="H25" s="138"/>
    </row>
    <row r="26" spans="1:8" s="26" customFormat="1" ht="37.5" customHeight="1">
      <c r="A26" s="25">
        <f t="shared" si="0"/>
        <v>15</v>
      </c>
      <c r="B26" s="34" t="s">
        <v>910</v>
      </c>
      <c r="C26" s="11" t="s">
        <v>929</v>
      </c>
      <c r="D26" s="35" t="s">
        <v>924</v>
      </c>
      <c r="E26" s="36">
        <v>8000</v>
      </c>
      <c r="F26" s="37" t="s">
        <v>912</v>
      </c>
      <c r="G26" s="38"/>
      <c r="H26" s="138"/>
    </row>
    <row r="27" spans="1:8" s="26" customFormat="1" ht="37.5" customHeight="1">
      <c r="A27" s="25">
        <f t="shared" si="0"/>
        <v>16</v>
      </c>
      <c r="B27" s="34" t="s">
        <v>910</v>
      </c>
      <c r="C27" s="11" t="s">
        <v>930</v>
      </c>
      <c r="D27" s="35" t="s">
        <v>914</v>
      </c>
      <c r="E27" s="36">
        <v>12000</v>
      </c>
      <c r="F27" s="37" t="s">
        <v>912</v>
      </c>
      <c r="G27" s="38"/>
      <c r="H27" s="138"/>
    </row>
    <row r="28" spans="1:8" s="26" customFormat="1" ht="37.5" customHeight="1">
      <c r="A28" s="25">
        <f t="shared" si="0"/>
        <v>17</v>
      </c>
      <c r="B28" s="34" t="s">
        <v>910</v>
      </c>
      <c r="C28" s="11" t="s">
        <v>931</v>
      </c>
      <c r="D28" s="35" t="s">
        <v>924</v>
      </c>
      <c r="E28" s="36">
        <v>8000</v>
      </c>
      <c r="F28" s="37" t="s">
        <v>912</v>
      </c>
      <c r="G28" s="38"/>
      <c r="H28" s="138"/>
    </row>
    <row r="29" spans="1:8" s="26" customFormat="1" ht="37.5" customHeight="1">
      <c r="A29" s="25">
        <f t="shared" si="0"/>
        <v>18</v>
      </c>
      <c r="B29" s="34" t="s">
        <v>910</v>
      </c>
      <c r="C29" s="11" t="s">
        <v>932</v>
      </c>
      <c r="D29" s="35" t="s">
        <v>924</v>
      </c>
      <c r="E29" s="36">
        <v>5000</v>
      </c>
      <c r="F29" s="37" t="s">
        <v>912</v>
      </c>
      <c r="G29" s="38"/>
      <c r="H29" s="138"/>
    </row>
    <row r="30" spans="1:8" s="26" customFormat="1" ht="37.5" customHeight="1">
      <c r="A30" s="25">
        <f t="shared" si="0"/>
        <v>19</v>
      </c>
      <c r="B30" s="34" t="s">
        <v>910</v>
      </c>
      <c r="C30" s="11" t="s">
        <v>933</v>
      </c>
      <c r="D30" s="35" t="s">
        <v>924</v>
      </c>
      <c r="E30" s="36">
        <v>8000</v>
      </c>
      <c r="F30" s="37" t="s">
        <v>912</v>
      </c>
      <c r="G30" s="38"/>
      <c r="H30" s="138"/>
    </row>
    <row r="31" spans="1:8" s="26" customFormat="1" ht="37.5" customHeight="1">
      <c r="A31" s="25">
        <f t="shared" si="0"/>
        <v>20</v>
      </c>
      <c r="B31" s="34" t="s">
        <v>910</v>
      </c>
      <c r="C31" s="11" t="s">
        <v>934</v>
      </c>
      <c r="D31" s="35" t="s">
        <v>914</v>
      </c>
      <c r="E31" s="36">
        <f>12000+12000+1935.18</f>
        <v>25935.18</v>
      </c>
      <c r="F31" s="37" t="s">
        <v>497</v>
      </c>
      <c r="G31" s="38" t="s">
        <v>935</v>
      </c>
      <c r="H31" s="138"/>
    </row>
    <row r="32" spans="1:8" s="26" customFormat="1" ht="37.5" customHeight="1">
      <c r="A32" s="25">
        <f t="shared" si="0"/>
        <v>21</v>
      </c>
      <c r="B32" s="34" t="s">
        <v>910</v>
      </c>
      <c r="C32" s="11" t="s">
        <v>936</v>
      </c>
      <c r="D32" s="35" t="s">
        <v>924</v>
      </c>
      <c r="E32" s="36">
        <v>8000</v>
      </c>
      <c r="F32" s="37" t="s">
        <v>912</v>
      </c>
      <c r="G32" s="38"/>
      <c r="H32" s="138"/>
    </row>
    <row r="33" spans="1:8" s="26" customFormat="1" ht="37.5" customHeight="1">
      <c r="A33" s="25">
        <f t="shared" si="0"/>
        <v>22</v>
      </c>
      <c r="B33" s="34" t="s">
        <v>910</v>
      </c>
      <c r="C33" s="11" t="s">
        <v>937</v>
      </c>
      <c r="D33" s="35" t="s">
        <v>914</v>
      </c>
      <c r="E33" s="36">
        <v>12000</v>
      </c>
      <c r="F33" s="37" t="s">
        <v>912</v>
      </c>
      <c r="G33" s="38"/>
      <c r="H33" s="138"/>
    </row>
    <row r="34" spans="1:8" s="26" customFormat="1" ht="37.5" customHeight="1">
      <c r="A34" s="25">
        <f t="shared" si="0"/>
        <v>23</v>
      </c>
      <c r="B34" s="34" t="s">
        <v>910</v>
      </c>
      <c r="C34" s="11" t="s">
        <v>938</v>
      </c>
      <c r="D34" s="35" t="s">
        <v>924</v>
      </c>
      <c r="E34" s="36">
        <f>4000+1677.42+4000</f>
        <v>9677.42</v>
      </c>
      <c r="F34" s="37" t="s">
        <v>514</v>
      </c>
      <c r="G34" s="38" t="s">
        <v>919</v>
      </c>
      <c r="H34" s="138"/>
    </row>
    <row r="35" spans="1:8" s="26" customFormat="1" ht="37.5" customHeight="1">
      <c r="A35" s="25">
        <f t="shared" si="0"/>
        <v>24</v>
      </c>
      <c r="B35" s="34" t="s">
        <v>910</v>
      </c>
      <c r="C35" s="11" t="s">
        <v>939</v>
      </c>
      <c r="D35" s="35" t="s">
        <v>924</v>
      </c>
      <c r="E35" s="36">
        <f>8000+8000+3096.77</f>
        <v>19096.77</v>
      </c>
      <c r="F35" s="37" t="s">
        <v>940</v>
      </c>
      <c r="G35" s="38" t="s">
        <v>941</v>
      </c>
      <c r="H35" s="138"/>
    </row>
    <row r="36" spans="1:8" s="26" customFormat="1" ht="37.5" customHeight="1">
      <c r="A36" s="39"/>
      <c r="B36" s="40"/>
      <c r="C36"/>
      <c r="D36" s="41"/>
      <c r="E36" s="42"/>
      <c r="F36" s="42"/>
      <c r="G36" s="85"/>
    </row>
    <row r="37" spans="1:8" s="26" customFormat="1" ht="37.5" customHeight="1">
      <c r="A37" s="39"/>
      <c r="B37" s="40"/>
      <c r="C37"/>
      <c r="D37" s="41"/>
      <c r="E37" s="42"/>
      <c r="F37" s="42"/>
      <c r="G37" s="85"/>
    </row>
    <row r="38" spans="1:8" s="26" customFormat="1" ht="37.5" customHeight="1">
      <c r="A38" s="39"/>
      <c r="B38" s="40"/>
      <c r="C38"/>
      <c r="D38" s="41"/>
      <c r="E38" s="42"/>
      <c r="F38" s="42"/>
      <c r="G38" s="85"/>
    </row>
    <row r="39" spans="1:8" s="26" customFormat="1" ht="37.5" customHeight="1">
      <c r="A39" s="39"/>
      <c r="B39" s="40"/>
      <c r="C39"/>
      <c r="D39" s="41"/>
      <c r="E39" s="42"/>
      <c r="F39" s="42"/>
      <c r="G39" s="85"/>
    </row>
    <row r="40" spans="1:8" s="26" customFormat="1" ht="37.5" customHeight="1">
      <c r="A40" s="39"/>
      <c r="B40" s="40"/>
      <c r="C40"/>
      <c r="D40" s="41"/>
      <c r="E40" s="42"/>
      <c r="F40" s="42"/>
      <c r="G40" s="85"/>
    </row>
    <row r="41" spans="1:8" s="26" customFormat="1" ht="37.5" customHeight="1">
      <c r="A41" s="39"/>
      <c r="B41" s="40"/>
      <c r="C41"/>
      <c r="D41" s="41"/>
      <c r="E41" s="42"/>
      <c r="F41" s="42"/>
      <c r="G41" s="85"/>
    </row>
    <row r="42" spans="1:8" s="26" customFormat="1" ht="37.5" customHeight="1">
      <c r="A42" s="39"/>
      <c r="B42" s="40"/>
      <c r="C42"/>
      <c r="D42" s="41"/>
      <c r="E42" s="42"/>
      <c r="F42" s="42"/>
      <c r="G42" s="85"/>
    </row>
    <row r="43" spans="1:8" s="26" customFormat="1" ht="37.5" customHeight="1">
      <c r="A43" s="39"/>
      <c r="B43" s="40"/>
      <c r="C43"/>
      <c r="D43" s="41"/>
      <c r="E43" s="42"/>
      <c r="F43" s="42"/>
      <c r="G43" s="85"/>
    </row>
    <row r="44" spans="1:8" s="26" customFormat="1" ht="37.5" customHeight="1">
      <c r="A44" s="39"/>
      <c r="B44" s="40"/>
      <c r="C44"/>
      <c r="D44" s="41"/>
      <c r="E44" s="42"/>
      <c r="F44" s="42"/>
      <c r="G44" s="85"/>
    </row>
    <row r="45" spans="1:8" s="26" customFormat="1" ht="37.5" customHeight="1">
      <c r="A45" s="39"/>
      <c r="B45" s="40"/>
      <c r="C45"/>
      <c r="D45" s="41"/>
      <c r="E45" s="42"/>
      <c r="F45" s="42"/>
      <c r="G45" s="85"/>
    </row>
    <row r="46" spans="1:8" s="26" customFormat="1" ht="37.5" customHeight="1">
      <c r="A46" s="39"/>
      <c r="B46" s="40"/>
      <c r="C46"/>
      <c r="D46" s="41"/>
      <c r="E46" s="42"/>
      <c r="F46" s="42"/>
      <c r="G46" s="85"/>
    </row>
  </sheetData>
  <mergeCells count="3">
    <mergeCell ref="A8:H9"/>
    <mergeCell ref="D1:H7"/>
    <mergeCell ref="A1:C6"/>
  </mergeCells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029</vt:lpstr>
      <vt:lpstr>031</vt:lpstr>
      <vt:lpstr>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2025-12-12T16:32:14Z</cp:lastPrinted>
  <dcterms:created xsi:type="dcterms:W3CDTF">2025-12-09T20:31:06Z</dcterms:created>
  <dcterms:modified xsi:type="dcterms:W3CDTF">2025-12-12T16:36:06Z</dcterms:modified>
</cp:coreProperties>
</file>