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ORGANICA DEL PRESUPUESTO DECRETO 101-97 2017\ART.17 TER B\"/>
    </mc:Choice>
  </mc:AlternateContent>
  <xr:revisionPtr revIDLastSave="0" documentId="8_{4CF2FB43-680B-479E-B2B8-FAA0B1DACA41}" xr6:coauthVersionLast="47" xr6:coauthVersionMax="47" xr10:uidLastSave="{00000000-0000-0000-0000-000000000000}"/>
  <bookViews>
    <workbookView xWindow="-120" yWindow="-120" windowWidth="29040" windowHeight="15720" xr2:uid="{068708A3-7EC9-48AF-AB6F-5B88713277B8}"/>
  </bookViews>
  <sheets>
    <sheet name="final (2)" sheetId="2" r:id="rId1"/>
  </sheets>
  <definedNames>
    <definedName name="_xlnm._FilterDatabase" localSheetId="0" hidden="1">'final (2)'!$B$18:$S$400</definedName>
    <definedName name="_xlnm.Print_Area" localSheetId="0">'final (2)'!$B$4:$S$400</definedName>
    <definedName name="_xlnm.Print_Titles" localSheetId="0">'final (2)'!$4:$18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4" i="2" l="1"/>
  <c r="C343" i="2"/>
  <c r="C323" i="2"/>
  <c r="C279" i="2"/>
  <c r="C265" i="2"/>
  <c r="C227" i="2"/>
  <c r="C190" i="2"/>
  <c r="C178" i="2"/>
  <c r="C158" i="2"/>
  <c r="C101" i="2"/>
  <c r="C63" i="2"/>
  <c r="S394" i="2" l="1"/>
  <c r="R394" i="2"/>
  <c r="Q394" i="2"/>
  <c r="P394" i="2"/>
  <c r="O394" i="2"/>
  <c r="S323" i="2"/>
  <c r="R323" i="2"/>
  <c r="Q323" i="2"/>
  <c r="P323" i="2"/>
  <c r="O323" i="2"/>
  <c r="N323" i="2"/>
  <c r="M323" i="2"/>
  <c r="M18" i="2" s="1"/>
  <c r="L323" i="2"/>
  <c r="K323" i="2"/>
  <c r="S265" i="2"/>
  <c r="R265" i="2"/>
  <c r="Q265" i="2"/>
  <c r="P265" i="2"/>
  <c r="O265" i="2"/>
  <c r="N265" i="2"/>
  <c r="M265" i="2"/>
  <c r="L265" i="2"/>
  <c r="K265" i="2"/>
  <c r="S101" i="2"/>
  <c r="S18" i="2" s="1"/>
  <c r="R101" i="2"/>
  <c r="Q101" i="2"/>
  <c r="Q18" i="2" s="1"/>
  <c r="P101" i="2"/>
  <c r="O101" i="2"/>
  <c r="N101" i="2"/>
  <c r="N18" i="2" s="1"/>
  <c r="M101" i="2"/>
  <c r="L24" i="2"/>
  <c r="L18" i="2" s="1"/>
  <c r="K24" i="2"/>
  <c r="J24" i="2"/>
  <c r="J18" i="2" s="1"/>
  <c r="I24" i="2"/>
  <c r="R18" i="2"/>
  <c r="O18" i="2"/>
  <c r="I18" i="2"/>
  <c r="S85" i="2"/>
  <c r="R85" i="2"/>
  <c r="Q85" i="2"/>
  <c r="P85" i="2"/>
  <c r="O85" i="2"/>
  <c r="S86" i="2"/>
  <c r="S84" i="2"/>
  <c r="R86" i="2"/>
  <c r="R84" i="2"/>
  <c r="Q86" i="2"/>
  <c r="Q84" i="2"/>
  <c r="P86" i="2"/>
  <c r="P84" i="2"/>
  <c r="O86" i="2"/>
  <c r="O84" i="2"/>
  <c r="S105" i="2"/>
  <c r="R105" i="2"/>
  <c r="Q105" i="2"/>
  <c r="P105" i="2"/>
  <c r="O105" i="2"/>
  <c r="S112" i="2"/>
  <c r="S108" i="2" s="1"/>
  <c r="R112" i="2"/>
  <c r="R108" i="2" s="1"/>
  <c r="Q112" i="2"/>
  <c r="P112" i="2"/>
  <c r="O112" i="2"/>
  <c r="O108" i="2" s="1"/>
  <c r="S161" i="2"/>
  <c r="R161" i="2"/>
  <c r="Q161" i="2"/>
  <c r="P161" i="2"/>
  <c r="O161" i="2"/>
  <c r="S181" i="2"/>
  <c r="R181" i="2"/>
  <c r="Q181" i="2"/>
  <c r="P181" i="2"/>
  <c r="O181" i="2"/>
  <c r="S192" i="2"/>
  <c r="R192" i="2"/>
  <c r="Q192" i="2"/>
  <c r="S230" i="2"/>
  <c r="R230" i="2"/>
  <c r="Q230" i="2"/>
  <c r="P230" i="2"/>
  <c r="O230" i="2"/>
  <c r="S231" i="2"/>
  <c r="R231" i="2"/>
  <c r="Q231" i="2"/>
  <c r="P231" i="2"/>
  <c r="S274" i="2"/>
  <c r="R274" i="2"/>
  <c r="Q274" i="2"/>
  <c r="P274" i="2"/>
  <c r="O274" i="2"/>
  <c r="S273" i="2"/>
  <c r="R273" i="2"/>
  <c r="Q273" i="2"/>
  <c r="P273" i="2"/>
  <c r="O273" i="2"/>
  <c r="C300" i="2"/>
  <c r="S340" i="2"/>
  <c r="R340" i="2"/>
  <c r="Q340" i="2"/>
  <c r="P340" i="2"/>
  <c r="O340" i="2"/>
  <c r="S339" i="2"/>
  <c r="R339" i="2"/>
  <c r="Q339" i="2"/>
  <c r="P339" i="2"/>
  <c r="O339" i="2"/>
  <c r="S368" i="2"/>
  <c r="R368" i="2"/>
  <c r="Q368" i="2"/>
  <c r="P368" i="2"/>
  <c r="O368" i="2"/>
  <c r="N368" i="2"/>
  <c r="M368" i="2"/>
  <c r="S397" i="2"/>
  <c r="R397" i="2"/>
  <c r="Q397" i="2"/>
  <c r="P397" i="2"/>
  <c r="O397" i="2"/>
  <c r="S396" i="2"/>
  <c r="R396" i="2"/>
  <c r="Q396" i="2"/>
  <c r="P396" i="2"/>
  <c r="O396" i="2"/>
  <c r="S331" i="2"/>
  <c r="R331" i="2"/>
  <c r="Q331" i="2"/>
  <c r="S330" i="2"/>
  <c r="R330" i="2"/>
  <c r="Q330" i="2"/>
  <c r="P330" i="2"/>
  <c r="G332" i="2"/>
  <c r="G329" i="2"/>
  <c r="N394" i="2"/>
  <c r="M394" i="2"/>
  <c r="L394" i="2"/>
  <c r="K394" i="2"/>
  <c r="J394" i="2"/>
  <c r="I394" i="2"/>
  <c r="H394" i="2"/>
  <c r="J385" i="2"/>
  <c r="I385" i="2"/>
  <c r="H385" i="2"/>
  <c r="S375" i="2"/>
  <c r="R375" i="2"/>
  <c r="Q375" i="2"/>
  <c r="P375" i="2"/>
  <c r="O375" i="2"/>
  <c r="N375" i="2"/>
  <c r="M375" i="2"/>
  <c r="L375" i="2"/>
  <c r="K375" i="2"/>
  <c r="H375" i="2"/>
  <c r="J355" i="2"/>
  <c r="I355" i="2"/>
  <c r="H355" i="2"/>
  <c r="S343" i="2"/>
  <c r="R343" i="2"/>
  <c r="Q343" i="2"/>
  <c r="P343" i="2"/>
  <c r="O343" i="2"/>
  <c r="N343" i="2"/>
  <c r="M343" i="2"/>
  <c r="L343" i="2"/>
  <c r="K343" i="2"/>
  <c r="H343" i="2"/>
  <c r="L335" i="2"/>
  <c r="K335" i="2"/>
  <c r="J335" i="2"/>
  <c r="I335" i="2"/>
  <c r="H335" i="2"/>
  <c r="J323" i="2"/>
  <c r="I323" i="2"/>
  <c r="H323" i="2"/>
  <c r="S313" i="2"/>
  <c r="R313" i="2"/>
  <c r="Q313" i="2"/>
  <c r="P313" i="2"/>
  <c r="O313" i="2"/>
  <c r="N313" i="2"/>
  <c r="M313" i="2"/>
  <c r="L313" i="2"/>
  <c r="K313" i="2"/>
  <c r="H313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J279" i="2"/>
  <c r="I279" i="2"/>
  <c r="H279" i="2"/>
  <c r="J265" i="2"/>
  <c r="I265" i="2"/>
  <c r="H265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S244" i="2"/>
  <c r="R244" i="2"/>
  <c r="Q244" i="2"/>
  <c r="P244" i="2"/>
  <c r="O244" i="2"/>
  <c r="N244" i="2"/>
  <c r="M244" i="2"/>
  <c r="L244" i="2"/>
  <c r="K244" i="2"/>
  <c r="H244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S235" i="2"/>
  <c r="R235" i="2"/>
  <c r="Q235" i="2"/>
  <c r="P235" i="2"/>
  <c r="O235" i="2"/>
  <c r="N235" i="2"/>
  <c r="M235" i="2"/>
  <c r="L235" i="2"/>
  <c r="K235" i="2"/>
  <c r="H235" i="2"/>
  <c r="N227" i="2"/>
  <c r="M227" i="2"/>
  <c r="L227" i="2"/>
  <c r="K227" i="2"/>
  <c r="J227" i="2"/>
  <c r="I227" i="2"/>
  <c r="H227" i="2"/>
  <c r="J220" i="2"/>
  <c r="I220" i="2"/>
  <c r="H220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S205" i="2"/>
  <c r="R205" i="2"/>
  <c r="Q205" i="2"/>
  <c r="P205" i="2"/>
  <c r="O205" i="2"/>
  <c r="N205" i="2"/>
  <c r="M205" i="2"/>
  <c r="L205" i="2"/>
  <c r="K205" i="2"/>
  <c r="H205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J184" i="2"/>
  <c r="I184" i="2"/>
  <c r="H184" i="2"/>
  <c r="J178" i="2"/>
  <c r="I178" i="2"/>
  <c r="H178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S167" i="2"/>
  <c r="R167" i="2"/>
  <c r="Q167" i="2"/>
  <c r="P167" i="2"/>
  <c r="O167" i="2"/>
  <c r="N167" i="2"/>
  <c r="M167" i="2"/>
  <c r="L167" i="2"/>
  <c r="K167" i="2"/>
  <c r="H167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S135" i="2"/>
  <c r="R135" i="2"/>
  <c r="Q135" i="2"/>
  <c r="P135" i="2"/>
  <c r="O135" i="2"/>
  <c r="N135" i="2"/>
  <c r="M135" i="2"/>
  <c r="L135" i="2"/>
  <c r="K135" i="2"/>
  <c r="H135" i="2"/>
  <c r="J128" i="2"/>
  <c r="I128" i="2"/>
  <c r="H128" i="2"/>
  <c r="N121" i="2"/>
  <c r="M121" i="2"/>
  <c r="L121" i="2"/>
  <c r="K121" i="2"/>
  <c r="J121" i="2"/>
  <c r="I121" i="2"/>
  <c r="H121" i="2"/>
  <c r="S115" i="2"/>
  <c r="L115" i="2"/>
  <c r="K115" i="2"/>
  <c r="J115" i="2"/>
  <c r="I115" i="2"/>
  <c r="H115" i="2"/>
  <c r="P108" i="2"/>
  <c r="N108" i="2"/>
  <c r="M108" i="2"/>
  <c r="L108" i="2"/>
  <c r="K108" i="2"/>
  <c r="J108" i="2"/>
  <c r="I108" i="2"/>
  <c r="H108" i="2"/>
  <c r="L101" i="2"/>
  <c r="K101" i="2"/>
  <c r="J101" i="2"/>
  <c r="I101" i="2"/>
  <c r="H101" i="2"/>
  <c r="S91" i="2"/>
  <c r="R91" i="2"/>
  <c r="Q91" i="2"/>
  <c r="P91" i="2"/>
  <c r="O91" i="2"/>
  <c r="N91" i="2"/>
  <c r="M91" i="2"/>
  <c r="L91" i="2"/>
  <c r="K91" i="2"/>
  <c r="J91" i="2"/>
  <c r="I91" i="2"/>
  <c r="H91" i="2"/>
  <c r="K63" i="2"/>
  <c r="J63" i="2"/>
  <c r="I63" i="2"/>
  <c r="H63" i="2"/>
  <c r="S58" i="2"/>
  <c r="R58" i="2"/>
  <c r="Q58" i="2"/>
  <c r="P58" i="2"/>
  <c r="O58" i="2"/>
  <c r="N58" i="2"/>
  <c r="M58" i="2"/>
  <c r="L58" i="2"/>
  <c r="K58" i="2"/>
  <c r="J58" i="2"/>
  <c r="I58" i="2"/>
  <c r="H58" i="2"/>
  <c r="J50" i="2"/>
  <c r="I50" i="2"/>
  <c r="H50" i="2"/>
  <c r="H24" i="2"/>
  <c r="P18" i="2" l="1"/>
  <c r="K18" i="2"/>
  <c r="G85" i="2"/>
  <c r="G84" i="2"/>
  <c r="G86" i="2"/>
  <c r="G105" i="2"/>
  <c r="G112" i="2"/>
  <c r="Q108" i="2"/>
  <c r="G161" i="2"/>
  <c r="G181" i="2"/>
  <c r="G192" i="2"/>
  <c r="R227" i="2"/>
  <c r="P227" i="2"/>
  <c r="O227" i="2"/>
  <c r="G273" i="2"/>
  <c r="G231" i="2"/>
  <c r="Q227" i="2"/>
  <c r="G274" i="2"/>
  <c r="G340" i="2"/>
  <c r="G368" i="2"/>
  <c r="G397" i="2"/>
  <c r="G396" i="2"/>
  <c r="G331" i="2"/>
  <c r="G330" i="2"/>
  <c r="S338" i="2" l="1"/>
  <c r="S335" i="2" s="1"/>
  <c r="R338" i="2"/>
  <c r="R335" i="2" s="1"/>
  <c r="Q338" i="2"/>
  <c r="Q335" i="2" s="1"/>
  <c r="P338" i="2"/>
  <c r="O338" i="2"/>
  <c r="O337" i="2"/>
  <c r="N337" i="2"/>
  <c r="N335" i="2" s="1"/>
  <c r="M337" i="2"/>
  <c r="M335" i="2" s="1"/>
  <c r="C335" i="2"/>
  <c r="O304" i="2"/>
  <c r="N304" i="2"/>
  <c r="P303" i="2"/>
  <c r="O303" i="2"/>
  <c r="N303" i="2"/>
  <c r="P302" i="2"/>
  <c r="O302" i="2"/>
  <c r="N302" i="2"/>
  <c r="S297" i="2"/>
  <c r="R297" i="2"/>
  <c r="Q297" i="2"/>
  <c r="P297" i="2"/>
  <c r="S296" i="2"/>
  <c r="R296" i="2"/>
  <c r="Q296" i="2"/>
  <c r="P296" i="2"/>
  <c r="O297" i="2"/>
  <c r="O296" i="2"/>
  <c r="S295" i="2"/>
  <c r="R295" i="2"/>
  <c r="Q295" i="2"/>
  <c r="P295" i="2"/>
  <c r="O295" i="2"/>
  <c r="S294" i="2"/>
  <c r="R294" i="2"/>
  <c r="Q294" i="2"/>
  <c r="P294" i="2"/>
  <c r="O294" i="2"/>
  <c r="S293" i="2"/>
  <c r="R293" i="2"/>
  <c r="Q293" i="2"/>
  <c r="P293" i="2"/>
  <c r="O293" i="2"/>
  <c r="S292" i="2"/>
  <c r="R292" i="2"/>
  <c r="Q292" i="2"/>
  <c r="P292" i="2"/>
  <c r="O292" i="2"/>
  <c r="O335" i="2" l="1"/>
  <c r="G338" i="2"/>
  <c r="G337" i="2"/>
  <c r="G296" i="2"/>
  <c r="G304" i="2"/>
  <c r="G303" i="2"/>
  <c r="G302" i="2"/>
  <c r="G295" i="2"/>
  <c r="G297" i="2"/>
  <c r="G294" i="2"/>
  <c r="G293" i="2"/>
  <c r="G292" i="2"/>
  <c r="O291" i="2" l="1"/>
  <c r="N291" i="2"/>
  <c r="M291" i="2"/>
  <c r="O290" i="2"/>
  <c r="N290" i="2"/>
  <c r="M290" i="2"/>
  <c r="L290" i="2"/>
  <c r="O289" i="2"/>
  <c r="N289" i="2"/>
  <c r="M289" i="2"/>
  <c r="L289" i="2"/>
  <c r="O288" i="2"/>
  <c r="N288" i="2"/>
  <c r="M288" i="2"/>
  <c r="N287" i="2"/>
  <c r="M287" i="2"/>
  <c r="O286" i="2"/>
  <c r="N286" i="2"/>
  <c r="M286" i="2"/>
  <c r="O285" i="2"/>
  <c r="N285" i="2"/>
  <c r="M285" i="2"/>
  <c r="O284" i="2"/>
  <c r="N284" i="2"/>
  <c r="M284" i="2"/>
  <c r="L284" i="2"/>
  <c r="S300" i="2"/>
  <c r="R300" i="2"/>
  <c r="Q300" i="2"/>
  <c r="J300" i="2"/>
  <c r="I300" i="2"/>
  <c r="G371" i="2"/>
  <c r="S83" i="2"/>
  <c r="R83" i="2"/>
  <c r="Q83" i="2"/>
  <c r="S399" i="2"/>
  <c r="R399" i="2"/>
  <c r="Q399" i="2"/>
  <c r="P399" i="2"/>
  <c r="G398" i="2"/>
  <c r="S369" i="2"/>
  <c r="S365" i="2" s="1"/>
  <c r="R369" i="2"/>
  <c r="R365" i="2" s="1"/>
  <c r="Q369" i="2"/>
  <c r="Q365" i="2" s="1"/>
  <c r="P369" i="2"/>
  <c r="P365" i="2" s="1"/>
  <c r="G370" i="2"/>
  <c r="G367" i="2"/>
  <c r="O365" i="2"/>
  <c r="N365" i="2"/>
  <c r="M365" i="2"/>
  <c r="L365" i="2"/>
  <c r="K365" i="2"/>
  <c r="J365" i="2"/>
  <c r="I365" i="2"/>
  <c r="H365" i="2"/>
  <c r="C365" i="2"/>
  <c r="G291" i="2" l="1"/>
  <c r="G290" i="2"/>
  <c r="G289" i="2"/>
  <c r="G288" i="2"/>
  <c r="G287" i="2"/>
  <c r="G286" i="2"/>
  <c r="G285" i="2"/>
  <c r="G284" i="2"/>
  <c r="K300" i="2"/>
  <c r="L300" i="2"/>
  <c r="M300" i="2"/>
  <c r="G83" i="2"/>
  <c r="G399" i="2"/>
  <c r="G369" i="2"/>
  <c r="G366" i="2" s="1"/>
  <c r="G373" i="2" s="1"/>
  <c r="G395" i="2" l="1"/>
  <c r="G400" i="2" s="1"/>
  <c r="S194" i="2"/>
  <c r="R194" i="2"/>
  <c r="Q194" i="2"/>
  <c r="P194" i="2"/>
  <c r="P190" i="2" s="1"/>
  <c r="S193" i="2"/>
  <c r="R193" i="2"/>
  <c r="Q193" i="2"/>
  <c r="O190" i="2"/>
  <c r="N190" i="2"/>
  <c r="M190" i="2"/>
  <c r="L190" i="2"/>
  <c r="K190" i="2"/>
  <c r="J190" i="2"/>
  <c r="I190" i="2"/>
  <c r="H190" i="2"/>
  <c r="Q163" i="2"/>
  <c r="S163" i="2"/>
  <c r="S158" i="2" s="1"/>
  <c r="R163" i="2"/>
  <c r="R158" i="2" s="1"/>
  <c r="G162" i="2"/>
  <c r="G81" i="2"/>
  <c r="S82" i="2"/>
  <c r="R82" i="2"/>
  <c r="Q82" i="2"/>
  <c r="P158" i="2"/>
  <c r="O160" i="2"/>
  <c r="O158" i="2" s="1"/>
  <c r="N160" i="2"/>
  <c r="N158" i="2" s="1"/>
  <c r="M160" i="2"/>
  <c r="M158" i="2" s="1"/>
  <c r="L158" i="2"/>
  <c r="K158" i="2"/>
  <c r="J158" i="2"/>
  <c r="I158" i="2"/>
  <c r="H158" i="2"/>
  <c r="G80" i="2"/>
  <c r="G79" i="2"/>
  <c r="G78" i="2"/>
  <c r="S77" i="2"/>
  <c r="R77" i="2"/>
  <c r="Q77" i="2"/>
  <c r="P77" i="2"/>
  <c r="O77" i="2"/>
  <c r="S76" i="2"/>
  <c r="R76" i="2"/>
  <c r="Q76" i="2"/>
  <c r="P76" i="2"/>
  <c r="O76" i="2"/>
  <c r="G193" i="2" l="1"/>
  <c r="G163" i="2"/>
  <c r="Q158" i="2"/>
  <c r="S190" i="2"/>
  <c r="G194" i="2"/>
  <c r="R190" i="2"/>
  <c r="Q190" i="2"/>
  <c r="G82" i="2"/>
  <c r="G160" i="2"/>
  <c r="G77" i="2"/>
  <c r="G76" i="2"/>
  <c r="G191" i="2" l="1"/>
  <c r="G159" i="2"/>
  <c r="S75" i="2" l="1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O73" i="2"/>
  <c r="N73" i="2"/>
  <c r="M73" i="2"/>
  <c r="L73" i="2"/>
  <c r="O72" i="2"/>
  <c r="N72" i="2"/>
  <c r="M72" i="2"/>
  <c r="L72" i="2"/>
  <c r="S71" i="2"/>
  <c r="R71" i="2"/>
  <c r="Q71" i="2"/>
  <c r="P71" i="2"/>
  <c r="O71" i="2"/>
  <c r="L71" i="2"/>
  <c r="M71" i="2"/>
  <c r="N71" i="2"/>
  <c r="L65" i="2"/>
  <c r="S70" i="2"/>
  <c r="R70" i="2"/>
  <c r="Q70" i="2"/>
  <c r="P70" i="2"/>
  <c r="O70" i="2"/>
  <c r="N70" i="2"/>
  <c r="P69" i="2"/>
  <c r="O69" i="2"/>
  <c r="N69" i="2"/>
  <c r="M69" i="2"/>
  <c r="P68" i="2"/>
  <c r="O68" i="2"/>
  <c r="N68" i="2"/>
  <c r="M68" i="2"/>
  <c r="P67" i="2"/>
  <c r="O67" i="2"/>
  <c r="N67" i="2"/>
  <c r="M67" i="2"/>
  <c r="P66" i="2"/>
  <c r="O66" i="2"/>
  <c r="N66" i="2"/>
  <c r="M66" i="2"/>
  <c r="O65" i="2"/>
  <c r="N65" i="2"/>
  <c r="M65" i="2"/>
  <c r="Q63" i="2" l="1"/>
  <c r="R63" i="2"/>
  <c r="O63" i="2"/>
  <c r="S63" i="2"/>
  <c r="P63" i="2"/>
  <c r="M63" i="2"/>
  <c r="N63" i="2"/>
  <c r="L63" i="2"/>
  <c r="G65" i="2"/>
  <c r="G66" i="2"/>
  <c r="G73" i="2"/>
  <c r="G72" i="2"/>
  <c r="G68" i="2"/>
  <c r="G75" i="2"/>
  <c r="G74" i="2"/>
  <c r="G70" i="2"/>
  <c r="G71" i="2"/>
  <c r="G69" i="2"/>
  <c r="G67" i="2"/>
  <c r="G64" i="2" l="1"/>
  <c r="G229" i="2"/>
  <c r="O123" i="2" l="1"/>
  <c r="O121" i="2" s="1"/>
  <c r="S123" i="2"/>
  <c r="S121" i="2" s="1"/>
  <c r="R123" i="2"/>
  <c r="R121" i="2" s="1"/>
  <c r="C115" i="2"/>
  <c r="R117" i="2"/>
  <c r="R115" i="2" s="1"/>
  <c r="Q117" i="2"/>
  <c r="Q115" i="2" s="1"/>
  <c r="P117" i="2"/>
  <c r="P115" i="2" s="1"/>
  <c r="G118" i="2"/>
  <c r="O117" i="2"/>
  <c r="O115" i="2" s="1"/>
  <c r="N117" i="2"/>
  <c r="N115" i="2" s="1"/>
  <c r="M117" i="2"/>
  <c r="M115" i="2" s="1"/>
  <c r="Q123" i="2"/>
  <c r="Q121" i="2" s="1"/>
  <c r="P123" i="2"/>
  <c r="P121" i="2" s="1"/>
  <c r="G117" i="2" l="1"/>
  <c r="G116" i="2" s="1"/>
  <c r="G119" i="2" s="1"/>
  <c r="S104" i="2"/>
  <c r="R104" i="2"/>
  <c r="Q104" i="2"/>
  <c r="P104" i="2"/>
  <c r="O104" i="2"/>
  <c r="N104" i="2"/>
  <c r="M104" i="2"/>
  <c r="S103" i="2"/>
  <c r="R103" i="2"/>
  <c r="Q103" i="2"/>
  <c r="P103" i="2"/>
  <c r="O103" i="2"/>
  <c r="N103" i="2"/>
  <c r="M103" i="2"/>
  <c r="G103" i="2" l="1"/>
  <c r="G104" i="2"/>
  <c r="S40" i="2"/>
  <c r="R40" i="2"/>
  <c r="S391" i="2"/>
  <c r="R391" i="2"/>
  <c r="Q391" i="2"/>
  <c r="P391" i="2"/>
  <c r="O391" i="2"/>
  <c r="N391" i="2"/>
  <c r="M391" i="2"/>
  <c r="L391" i="2"/>
  <c r="K391" i="2"/>
  <c r="S390" i="2"/>
  <c r="R390" i="2"/>
  <c r="Q390" i="2"/>
  <c r="P390" i="2"/>
  <c r="O390" i="2"/>
  <c r="N390" i="2"/>
  <c r="M390" i="2"/>
  <c r="L390" i="2"/>
  <c r="K390" i="2"/>
  <c r="G389" i="2"/>
  <c r="S388" i="2"/>
  <c r="R388" i="2"/>
  <c r="Q388" i="2"/>
  <c r="P388" i="2"/>
  <c r="O388" i="2"/>
  <c r="N388" i="2"/>
  <c r="M388" i="2"/>
  <c r="L388" i="2"/>
  <c r="K388" i="2"/>
  <c r="G387" i="2"/>
  <c r="C385" i="2"/>
  <c r="J382" i="2"/>
  <c r="I382" i="2"/>
  <c r="J381" i="2"/>
  <c r="I381" i="2"/>
  <c r="G380" i="2"/>
  <c r="G379" i="2"/>
  <c r="J378" i="2"/>
  <c r="I378" i="2"/>
  <c r="G377" i="2"/>
  <c r="C375" i="2"/>
  <c r="G362" i="2"/>
  <c r="G361" i="2"/>
  <c r="S360" i="2"/>
  <c r="R360" i="2"/>
  <c r="Q360" i="2"/>
  <c r="P360" i="2"/>
  <c r="O360" i="2"/>
  <c r="N360" i="2"/>
  <c r="M360" i="2"/>
  <c r="L360" i="2"/>
  <c r="K360" i="2"/>
  <c r="S359" i="2"/>
  <c r="R359" i="2"/>
  <c r="Q359" i="2"/>
  <c r="P359" i="2"/>
  <c r="O359" i="2"/>
  <c r="N359" i="2"/>
  <c r="M359" i="2"/>
  <c r="L359" i="2"/>
  <c r="K359" i="2"/>
  <c r="S358" i="2"/>
  <c r="R358" i="2"/>
  <c r="Q358" i="2"/>
  <c r="P358" i="2"/>
  <c r="O358" i="2"/>
  <c r="N358" i="2"/>
  <c r="M358" i="2"/>
  <c r="L358" i="2"/>
  <c r="K358" i="2"/>
  <c r="S357" i="2"/>
  <c r="R357" i="2"/>
  <c r="Q357" i="2"/>
  <c r="P357" i="2"/>
  <c r="O357" i="2"/>
  <c r="N357" i="2"/>
  <c r="M357" i="2"/>
  <c r="L357" i="2"/>
  <c r="K357" i="2"/>
  <c r="C355" i="2"/>
  <c r="G352" i="2"/>
  <c r="G351" i="2"/>
  <c r="G350" i="2"/>
  <c r="G349" i="2"/>
  <c r="J348" i="2"/>
  <c r="I348" i="2"/>
  <c r="G347" i="2"/>
  <c r="J346" i="2"/>
  <c r="I346" i="2"/>
  <c r="J345" i="2"/>
  <c r="I345" i="2"/>
  <c r="S328" i="2"/>
  <c r="R328" i="2"/>
  <c r="Q328" i="2"/>
  <c r="P328" i="2"/>
  <c r="O328" i="2"/>
  <c r="N328" i="2"/>
  <c r="M328" i="2"/>
  <c r="L328" i="2"/>
  <c r="K328" i="2"/>
  <c r="S327" i="2"/>
  <c r="R327" i="2"/>
  <c r="Q327" i="2"/>
  <c r="P327" i="2"/>
  <c r="O327" i="2"/>
  <c r="N327" i="2"/>
  <c r="M327" i="2"/>
  <c r="L327" i="2"/>
  <c r="K327" i="2"/>
  <c r="S326" i="2"/>
  <c r="R326" i="2"/>
  <c r="Q326" i="2"/>
  <c r="P326" i="2"/>
  <c r="O326" i="2"/>
  <c r="N326" i="2"/>
  <c r="M326" i="2"/>
  <c r="L326" i="2"/>
  <c r="K326" i="2"/>
  <c r="S325" i="2"/>
  <c r="R325" i="2"/>
  <c r="Q325" i="2"/>
  <c r="P325" i="2"/>
  <c r="O325" i="2"/>
  <c r="N325" i="2"/>
  <c r="M325" i="2"/>
  <c r="L325" i="2"/>
  <c r="K325" i="2"/>
  <c r="G320" i="2"/>
  <c r="J319" i="2"/>
  <c r="I319" i="2"/>
  <c r="J318" i="2"/>
  <c r="I318" i="2"/>
  <c r="G317" i="2"/>
  <c r="G316" i="2"/>
  <c r="J315" i="2"/>
  <c r="I315" i="2"/>
  <c r="C313" i="2"/>
  <c r="G310" i="2"/>
  <c r="P300" i="2"/>
  <c r="O300" i="2"/>
  <c r="N300" i="2"/>
  <c r="S283" i="2"/>
  <c r="R283" i="2"/>
  <c r="Q283" i="2"/>
  <c r="P283" i="2"/>
  <c r="O283" i="2"/>
  <c r="N283" i="2"/>
  <c r="M283" i="2"/>
  <c r="L283" i="2"/>
  <c r="K283" i="2"/>
  <c r="S282" i="2"/>
  <c r="R282" i="2"/>
  <c r="Q282" i="2"/>
  <c r="P282" i="2"/>
  <c r="O282" i="2"/>
  <c r="N282" i="2"/>
  <c r="M282" i="2"/>
  <c r="L282" i="2"/>
  <c r="K282" i="2"/>
  <c r="S281" i="2"/>
  <c r="R281" i="2"/>
  <c r="Q281" i="2"/>
  <c r="P281" i="2"/>
  <c r="O281" i="2"/>
  <c r="N281" i="2"/>
  <c r="M281" i="2"/>
  <c r="L281" i="2"/>
  <c r="K281" i="2"/>
  <c r="S272" i="2"/>
  <c r="R272" i="2"/>
  <c r="Q272" i="2"/>
  <c r="P272" i="2"/>
  <c r="O272" i="2"/>
  <c r="N272" i="2"/>
  <c r="M272" i="2"/>
  <c r="L272" i="2"/>
  <c r="K272" i="2"/>
  <c r="S271" i="2"/>
  <c r="R271" i="2"/>
  <c r="Q271" i="2"/>
  <c r="P271" i="2"/>
  <c r="O271" i="2"/>
  <c r="N271" i="2"/>
  <c r="M271" i="2"/>
  <c r="L271" i="2"/>
  <c r="K271" i="2"/>
  <c r="S270" i="2"/>
  <c r="R270" i="2"/>
  <c r="Q270" i="2"/>
  <c r="P270" i="2"/>
  <c r="O270" i="2"/>
  <c r="N270" i="2"/>
  <c r="M270" i="2"/>
  <c r="L270" i="2"/>
  <c r="K270" i="2"/>
  <c r="S269" i="2"/>
  <c r="R269" i="2"/>
  <c r="Q269" i="2"/>
  <c r="P269" i="2"/>
  <c r="O269" i="2"/>
  <c r="N269" i="2"/>
  <c r="M269" i="2"/>
  <c r="L269" i="2"/>
  <c r="K269" i="2"/>
  <c r="S268" i="2"/>
  <c r="R268" i="2"/>
  <c r="Q268" i="2"/>
  <c r="P268" i="2"/>
  <c r="O268" i="2"/>
  <c r="N268" i="2"/>
  <c r="M268" i="2"/>
  <c r="L268" i="2"/>
  <c r="K268" i="2"/>
  <c r="S267" i="2"/>
  <c r="R267" i="2"/>
  <c r="Q267" i="2"/>
  <c r="P267" i="2"/>
  <c r="O267" i="2"/>
  <c r="N267" i="2"/>
  <c r="M267" i="2"/>
  <c r="L267" i="2"/>
  <c r="K267" i="2"/>
  <c r="G262" i="2"/>
  <c r="G261" i="2" s="1"/>
  <c r="G263" i="2" s="1"/>
  <c r="J257" i="2"/>
  <c r="I257" i="2"/>
  <c r="G256" i="2"/>
  <c r="J255" i="2"/>
  <c r="I255" i="2"/>
  <c r="J254" i="2"/>
  <c r="I254" i="2"/>
  <c r="G253" i="2"/>
  <c r="J252" i="2"/>
  <c r="I252" i="2"/>
  <c r="J251" i="2"/>
  <c r="I251" i="2"/>
  <c r="G250" i="2"/>
  <c r="J249" i="2"/>
  <c r="I249" i="2"/>
  <c r="G248" i="2"/>
  <c r="G247" i="2"/>
  <c r="G246" i="2"/>
  <c r="C244" i="2"/>
  <c r="G242" i="2"/>
  <c r="J237" i="2"/>
  <c r="J235" i="2" s="1"/>
  <c r="I237" i="2"/>
  <c r="I235" i="2" s="1"/>
  <c r="S224" i="2"/>
  <c r="R224" i="2"/>
  <c r="Q224" i="2"/>
  <c r="P224" i="2"/>
  <c r="O224" i="2"/>
  <c r="N224" i="2"/>
  <c r="M224" i="2"/>
  <c r="L224" i="2"/>
  <c r="K224" i="2"/>
  <c r="G223" i="2"/>
  <c r="S222" i="2"/>
  <c r="R222" i="2"/>
  <c r="Q222" i="2"/>
  <c r="P222" i="2"/>
  <c r="O222" i="2"/>
  <c r="N222" i="2"/>
  <c r="M222" i="2"/>
  <c r="L222" i="2"/>
  <c r="K222" i="2"/>
  <c r="C220" i="2"/>
  <c r="G217" i="2"/>
  <c r="G216" i="2"/>
  <c r="G211" i="2"/>
  <c r="J210" i="2"/>
  <c r="J205" i="2" s="1"/>
  <c r="I210" i="2"/>
  <c r="I205" i="2" s="1"/>
  <c r="G209" i="2"/>
  <c r="G208" i="2"/>
  <c r="G207" i="2"/>
  <c r="C205" i="2"/>
  <c r="G202" i="2"/>
  <c r="G201" i="2"/>
  <c r="C199" i="2"/>
  <c r="S186" i="2"/>
  <c r="S184" i="2" s="1"/>
  <c r="R186" i="2"/>
  <c r="R184" i="2" s="1"/>
  <c r="Q186" i="2"/>
  <c r="Q184" i="2" s="1"/>
  <c r="P186" i="2"/>
  <c r="P184" i="2" s="1"/>
  <c r="O186" i="2"/>
  <c r="O184" i="2" s="1"/>
  <c r="N186" i="2"/>
  <c r="N184" i="2" s="1"/>
  <c r="M186" i="2"/>
  <c r="M184" i="2" s="1"/>
  <c r="L186" i="2"/>
  <c r="L184" i="2" s="1"/>
  <c r="K186" i="2"/>
  <c r="K184" i="2" s="1"/>
  <c r="S180" i="2"/>
  <c r="S178" i="2" s="1"/>
  <c r="R180" i="2"/>
  <c r="R178" i="2" s="1"/>
  <c r="Q180" i="2"/>
  <c r="Q178" i="2" s="1"/>
  <c r="P180" i="2"/>
  <c r="P178" i="2" s="1"/>
  <c r="O180" i="2"/>
  <c r="O178" i="2" s="1"/>
  <c r="N180" i="2"/>
  <c r="N178" i="2" s="1"/>
  <c r="M180" i="2"/>
  <c r="M178" i="2" s="1"/>
  <c r="L180" i="2"/>
  <c r="L178" i="2" s="1"/>
  <c r="K180" i="2"/>
  <c r="K178" i="2" s="1"/>
  <c r="G175" i="2"/>
  <c r="G174" i="2" s="1"/>
  <c r="G176" i="2" s="1"/>
  <c r="J170" i="2"/>
  <c r="I170" i="2"/>
  <c r="J169" i="2"/>
  <c r="I169" i="2"/>
  <c r="C167" i="2"/>
  <c r="G154" i="2"/>
  <c r="G153" i="2" s="1"/>
  <c r="G155" i="2" s="1"/>
  <c r="G149" i="2"/>
  <c r="G148" i="2" s="1"/>
  <c r="G150" i="2" s="1"/>
  <c r="G144" i="2"/>
  <c r="G143" i="2" s="1"/>
  <c r="G145" i="2" s="1"/>
  <c r="G139" i="2"/>
  <c r="G138" i="2"/>
  <c r="J137" i="2"/>
  <c r="J135" i="2" s="1"/>
  <c r="I137" i="2"/>
  <c r="I135" i="2" s="1"/>
  <c r="C135" i="2"/>
  <c r="G132" i="2"/>
  <c r="G131" i="2"/>
  <c r="S130" i="2"/>
  <c r="S128" i="2" s="1"/>
  <c r="R130" i="2"/>
  <c r="R128" i="2" s="1"/>
  <c r="Q130" i="2"/>
  <c r="Q128" i="2" s="1"/>
  <c r="P130" i="2"/>
  <c r="P128" i="2" s="1"/>
  <c r="O130" i="2"/>
  <c r="O128" i="2" s="1"/>
  <c r="N130" i="2"/>
  <c r="N128" i="2" s="1"/>
  <c r="M130" i="2"/>
  <c r="M128" i="2" s="1"/>
  <c r="L130" i="2"/>
  <c r="L128" i="2" s="1"/>
  <c r="K130" i="2"/>
  <c r="K128" i="2" s="1"/>
  <c r="C128" i="2"/>
  <c r="G124" i="2"/>
  <c r="G123" i="2"/>
  <c r="C121" i="2"/>
  <c r="G111" i="2"/>
  <c r="C108" i="2"/>
  <c r="G98" i="2"/>
  <c r="G97" i="2"/>
  <c r="G96" i="2"/>
  <c r="G95" i="2"/>
  <c r="G94" i="2"/>
  <c r="G93" i="2"/>
  <c r="C91" i="2"/>
  <c r="G60" i="2"/>
  <c r="G59" i="2" s="1"/>
  <c r="G61" i="2" s="1"/>
  <c r="C58" i="2"/>
  <c r="G54" i="2"/>
  <c r="S53" i="2"/>
  <c r="S50" i="2" s="1"/>
  <c r="R53" i="2"/>
  <c r="R50" i="2" s="1"/>
  <c r="Q53" i="2"/>
  <c r="Q50" i="2" s="1"/>
  <c r="P53" i="2"/>
  <c r="P50" i="2" s="1"/>
  <c r="O53" i="2"/>
  <c r="O50" i="2" s="1"/>
  <c r="N53" i="2"/>
  <c r="N50" i="2" s="1"/>
  <c r="M53" i="2"/>
  <c r="M50" i="2" s="1"/>
  <c r="L53" i="2"/>
  <c r="L50" i="2" s="1"/>
  <c r="K53" i="2"/>
  <c r="K50" i="2" s="1"/>
  <c r="G52" i="2"/>
  <c r="C50" i="2"/>
  <c r="G47" i="2"/>
  <c r="G46" i="2"/>
  <c r="G45" i="2"/>
  <c r="S44" i="2"/>
  <c r="R44" i="2"/>
  <c r="Q44" i="2"/>
  <c r="P44" i="2"/>
  <c r="O44" i="2"/>
  <c r="N44" i="2"/>
  <c r="M44" i="2"/>
  <c r="L44" i="2"/>
  <c r="K44" i="2"/>
  <c r="Q43" i="2"/>
  <c r="P43" i="2"/>
  <c r="O43" i="2"/>
  <c r="N43" i="2"/>
  <c r="M43" i="2"/>
  <c r="L43" i="2"/>
  <c r="K43" i="2"/>
  <c r="G42" i="2"/>
  <c r="Q41" i="2"/>
  <c r="P41" i="2"/>
  <c r="O41" i="2"/>
  <c r="N41" i="2"/>
  <c r="M41" i="2"/>
  <c r="L41" i="2"/>
  <c r="K41" i="2"/>
  <c r="Q40" i="2"/>
  <c r="P40" i="2"/>
  <c r="O40" i="2"/>
  <c r="N40" i="2"/>
  <c r="M40" i="2"/>
  <c r="L40" i="2"/>
  <c r="K40" i="2"/>
  <c r="S39" i="2"/>
  <c r="R39" i="2"/>
  <c r="Q39" i="2"/>
  <c r="P39" i="2"/>
  <c r="O39" i="2"/>
  <c r="N39" i="2"/>
  <c r="M39" i="2"/>
  <c r="L39" i="2"/>
  <c r="K39" i="2"/>
  <c r="S38" i="2"/>
  <c r="R38" i="2"/>
  <c r="Q38" i="2"/>
  <c r="P38" i="2"/>
  <c r="O38" i="2"/>
  <c r="N38" i="2"/>
  <c r="M38" i="2"/>
  <c r="L38" i="2"/>
  <c r="K38" i="2"/>
  <c r="M37" i="2"/>
  <c r="L37" i="2"/>
  <c r="K37" i="2"/>
  <c r="G36" i="2"/>
  <c r="G35" i="2"/>
  <c r="G34" i="2"/>
  <c r="G33" i="2"/>
  <c r="G32" i="2"/>
  <c r="G31" i="2"/>
  <c r="G30" i="2"/>
  <c r="G29" i="2"/>
  <c r="G28" i="2"/>
  <c r="G27" i="2"/>
  <c r="G26" i="2"/>
  <c r="C24" i="2"/>
  <c r="G102" i="2" l="1"/>
  <c r="J167" i="2"/>
  <c r="I375" i="2"/>
  <c r="L220" i="2"/>
  <c r="N355" i="2"/>
  <c r="L385" i="2"/>
  <c r="J375" i="2"/>
  <c r="M220" i="2"/>
  <c r="M385" i="2"/>
  <c r="M279" i="2"/>
  <c r="P355" i="2"/>
  <c r="P220" i="2"/>
  <c r="P385" i="2"/>
  <c r="S220" i="2"/>
  <c r="I313" i="2"/>
  <c r="I343" i="2"/>
  <c r="J313" i="2"/>
  <c r="L355" i="2"/>
  <c r="J343" i="2"/>
  <c r="I167" i="2"/>
  <c r="K220" i="2"/>
  <c r="M355" i="2"/>
  <c r="K385" i="2"/>
  <c r="I244" i="2"/>
  <c r="L279" i="2"/>
  <c r="O355" i="2"/>
  <c r="N220" i="2"/>
  <c r="J244" i="2"/>
  <c r="N385" i="2"/>
  <c r="K279" i="2"/>
  <c r="O220" i="2"/>
  <c r="N279" i="2"/>
  <c r="Q355" i="2"/>
  <c r="O385" i="2"/>
  <c r="O279" i="2"/>
  <c r="R355" i="2"/>
  <c r="Q220" i="2"/>
  <c r="P279" i="2"/>
  <c r="S355" i="2"/>
  <c r="Q385" i="2"/>
  <c r="R220" i="2"/>
  <c r="Q279" i="2"/>
  <c r="R385" i="2"/>
  <c r="R279" i="2"/>
  <c r="S385" i="2"/>
  <c r="S279" i="2"/>
  <c r="K355" i="2"/>
  <c r="G106" i="2"/>
  <c r="G382" i="2"/>
  <c r="G252" i="2"/>
  <c r="G348" i="2"/>
  <c r="G254" i="2"/>
  <c r="G137" i="2"/>
  <c r="G136" i="2" s="1"/>
  <c r="G140" i="2" s="1"/>
  <c r="G200" i="2"/>
  <c r="G203" i="2" s="1"/>
  <c r="G38" i="2"/>
  <c r="G327" i="2"/>
  <c r="G315" i="2"/>
  <c r="G251" i="2"/>
  <c r="G378" i="2"/>
  <c r="G257" i="2"/>
  <c r="G325" i="2"/>
  <c r="G319" i="2"/>
  <c r="G283" i="2"/>
  <c r="G210" i="2"/>
  <c r="G206" i="2" s="1"/>
  <c r="G212" i="2" s="1"/>
  <c r="G222" i="2"/>
  <c r="G37" i="2"/>
  <c r="G39" i="2"/>
  <c r="G41" i="2"/>
  <c r="G224" i="2"/>
  <c r="G169" i="2"/>
  <c r="G249" i="2"/>
  <c r="G272" i="2"/>
  <c r="G215" i="2"/>
  <c r="G218" i="2" s="1"/>
  <c r="G357" i="2"/>
  <c r="G170" i="2"/>
  <c r="G267" i="2"/>
  <c r="G282" i="2"/>
  <c r="G388" i="2"/>
  <c r="G359" i="2"/>
  <c r="G269" i="2"/>
  <c r="G345" i="2"/>
  <c r="G180" i="2"/>
  <c r="G179" i="2" s="1"/>
  <c r="G182" i="2" s="1"/>
  <c r="G391" i="2"/>
  <c r="G43" i="2"/>
  <c r="G122" i="2"/>
  <c r="G126" i="2" s="1"/>
  <c r="G346" i="2"/>
  <c r="G40" i="2"/>
  <c r="G237" i="2"/>
  <c r="G236" i="2" s="1"/>
  <c r="G238" i="2" s="1"/>
  <c r="G271" i="2"/>
  <c r="G318" i="2"/>
  <c r="G326" i="2"/>
  <c r="G255" i="2"/>
  <c r="G358" i="2"/>
  <c r="G92" i="2"/>
  <c r="G99" i="2" s="1"/>
  <c r="G281" i="2"/>
  <c r="G328" i="2"/>
  <c r="G360" i="2"/>
  <c r="G53" i="2"/>
  <c r="G51" i="2" s="1"/>
  <c r="G55" i="2" s="1"/>
  <c r="G130" i="2"/>
  <c r="G129" i="2" s="1"/>
  <c r="G133" i="2" s="1"/>
  <c r="G270" i="2"/>
  <c r="G381" i="2"/>
  <c r="G44" i="2"/>
  <c r="G186" i="2"/>
  <c r="G185" i="2" s="1"/>
  <c r="G390" i="2"/>
  <c r="G324" i="2" l="1"/>
  <c r="G333" i="2" s="1"/>
  <c r="G280" i="2"/>
  <c r="G298" i="2" s="1"/>
  <c r="G376" i="2"/>
  <c r="G383" i="2" s="1"/>
  <c r="G344" i="2"/>
  <c r="G353" i="2" s="1"/>
  <c r="G221" i="2"/>
  <c r="G225" i="2" s="1"/>
  <c r="G314" i="2"/>
  <c r="G321" i="2" s="1"/>
  <c r="G386" i="2"/>
  <c r="G392" i="2" s="1"/>
  <c r="G25" i="2"/>
  <c r="G48" i="2" s="1"/>
  <c r="G245" i="2"/>
  <c r="G258" i="2" s="1"/>
  <c r="G356" i="2"/>
  <c r="G363" i="2" s="1"/>
  <c r="G168" i="2"/>
  <c r="G171" i="2" s="1"/>
  <c r="G187" i="2"/>
  <c r="G268" i="2"/>
  <c r="G266" i="2" l="1"/>
  <c r="G277" i="2" s="1"/>
  <c r="G88" i="2"/>
  <c r="G164" i="2"/>
  <c r="G196" i="2"/>
  <c r="H300" i="2"/>
  <c r="H18" i="2" s="1"/>
  <c r="G301" i="2" l="1"/>
  <c r="G306" i="2" s="1"/>
  <c r="G110" i="2" l="1"/>
  <c r="G109" i="2" s="1"/>
  <c r="G113" i="2" s="1"/>
  <c r="G339" i="2"/>
  <c r="G336" i="2" s="1"/>
  <c r="G341" i="2" s="1"/>
  <c r="P335" i="2"/>
  <c r="S227" i="2"/>
  <c r="G230" i="2"/>
  <c r="G228" i="2" s="1"/>
  <c r="G233" i="2" s="1"/>
  <c r="G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S41" authorId="0" shapeId="0" xr:uid="{A3A875AE-9EBF-4F68-B6EA-F41B52715D8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2" authorId="0" shapeId="0" xr:uid="{1BD66995-C5FD-4282-A835-1247754D3F6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3" authorId="0" shapeId="0" xr:uid="{C617E887-6042-48CA-AE57-8F410D746C1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5" authorId="0" shapeId="0" xr:uid="{7F2BE4F4-3A59-48BC-80CA-83FE21B3BD18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6" authorId="0" shapeId="0" xr:uid="{59475CD6-2C80-4076-BC55-A21D26DBECCC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7" authorId="0" shapeId="0" xr:uid="{83D78C99-16BC-483F-805F-3632082709D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  <comment ref="S48" authorId="0" shapeId="0" xr:uid="{ECA8B266-7269-4A65-8CE4-EB38F4B5314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pendiente financiar a diciembre de 2025</t>
        </r>
      </text>
    </comment>
  </commentList>
</comments>
</file>

<file path=xl/sharedStrings.xml><?xml version="1.0" encoding="utf-8"?>
<sst xmlns="http://schemas.openxmlformats.org/spreadsheetml/2006/main" count="633" uniqueCount="133">
  <si>
    <t>DIRECCIÓN DE RECURSOS HUMANOS</t>
  </si>
  <si>
    <t>REPROGRAMACION DE SERVICIOS DEL RENGLÓN 029 "OTRAS REMUNERACIONES DE PERSONAL TEMPORAL</t>
  </si>
  <si>
    <t>FUENTE DE FINANCIAMIENTO 11 "INGRESOS CORRIENTES", 29 "OTROS RECURSOS DEL TESORO CON AFECTACIÓN ESPECIFICA</t>
  </si>
  <si>
    <t>31 "INGRESOS PROPIOS", 41 "COLOCACIONES INTERNAS"</t>
  </si>
  <si>
    <t>PERIODO FISCAL 2025</t>
  </si>
  <si>
    <t>REPROGRAMACION ANUAL</t>
  </si>
  <si>
    <t>Categoría Programática y Partida Presupuestaria y Naturaleza de los Servicios</t>
  </si>
  <si>
    <t>Servicios que Presta</t>
  </si>
  <si>
    <t>Monto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</si>
  <si>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</si>
  <si>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</si>
  <si>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</si>
  <si>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</si>
  <si>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</si>
  <si>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</si>
  <si>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</si>
  <si>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</si>
  <si>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</si>
  <si>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</si>
  <si>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</si>
  <si>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</si>
  <si>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</si>
  <si>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No. De contrataciones</t>
  </si>
  <si>
    <t>Vigencia del contrato</t>
  </si>
  <si>
    <t>(Técnicos o Profesionales)</t>
  </si>
  <si>
    <t>Mensual</t>
  </si>
  <si>
    <t>Unidad Ejecutora</t>
  </si>
  <si>
    <t>PRESUPUESTO</t>
  </si>
  <si>
    <t>PROGRAMADO</t>
  </si>
  <si>
    <t>OFICINAS CENTRALES</t>
  </si>
  <si>
    <t>2025-11130016-217-31-00-000-009-029-0101-11-0000-0000</t>
  </si>
  <si>
    <t>02/01/2025 al 31/03/2025</t>
  </si>
  <si>
    <t>Servicios Tecnicos</t>
  </si>
  <si>
    <t>02/01/2025 AL 31/12/2025</t>
  </si>
  <si>
    <t>Servicios Profesionales</t>
  </si>
  <si>
    <t>02/01/2025 al 31/12/2025</t>
  </si>
  <si>
    <t>04/03/2025 al 30/07/2025</t>
  </si>
  <si>
    <t>01/04/2025 al 31/12/2025</t>
  </si>
  <si>
    <t>Servcicios Profesionales</t>
  </si>
  <si>
    <t>PENDIETE PROGRAMAR</t>
  </si>
  <si>
    <t>2025-11130016-217-31-00-000-010-029-0101-29-0101-0005</t>
  </si>
  <si>
    <t>2025-11130016-217-31-00-000-009-029-0101-41-1204-0090</t>
  </si>
  <si>
    <t>2025-11130016-217-31-00-000-017-029-0101-29-0101-0005</t>
  </si>
  <si>
    <t>DIRECCIÓN REGIONAL METROPOLITANA</t>
  </si>
  <si>
    <t>2025-11130016-217-31-00-000-010-029-0108-11-0000-0000</t>
  </si>
  <si>
    <t>DIRECCIÓN REGIONAL ALTIPLANO CENTRAL</t>
  </si>
  <si>
    <t>2025-11130016-217-31-00-000-010-029-0701-11-0000-0000</t>
  </si>
  <si>
    <t>DIRECCIÓN REGIONAL ALTIPLANO OCCIDENTAL</t>
  </si>
  <si>
    <t>2025-11130016-217-31-00-000-010-029-0901-11-0000-0000</t>
  </si>
  <si>
    <t>2025-11130016-217-31-00-000-010-029-0901-29-0101-0005</t>
  </si>
  <si>
    <t>DIRECCIÓN REGIONAL COSTA SUR</t>
  </si>
  <si>
    <t>2025-11130016-217-31-00-000-010-029-1101-11-0000-0000</t>
  </si>
  <si>
    <t>02/01/2025 al 06/01/2025</t>
  </si>
  <si>
    <t>2025-11130016-217-31-00-000-017-029-1101-11-0000-0000</t>
  </si>
  <si>
    <t>01/04/2025 AL 31/12/2025</t>
  </si>
  <si>
    <t>2025-11130016-217-31-00-000-018-029-1101-11-0000-0000</t>
  </si>
  <si>
    <t>DIRECCIÓN REGIONAL NOROCCIDENTE</t>
  </si>
  <si>
    <t>2025-11130016-217-31-00-000-010-029-1302-11-0000-0000</t>
  </si>
  <si>
    <t>2025-11130016-217-31-00-000-018-029-1302-11-0000-0000</t>
  </si>
  <si>
    <t>2025-11130016-217-31-00-000-016-029-1302-29-0101-0005</t>
  </si>
  <si>
    <t>2025-11130016-217-31-00-000-017-029-1302-29-0101-0005</t>
  </si>
  <si>
    <t xml:space="preserve">DIRECCIÓN REGIONAL VERAPACES </t>
  </si>
  <si>
    <t>2025-11130016-217-31-00-000-010-029-1501-11-0000-0000</t>
  </si>
  <si>
    <t>DIRECCIÓN REGIONAL VERAPACES</t>
  </si>
  <si>
    <t>2025-11130016-217-31-00-000-010-029-1601-11-0000-0000</t>
  </si>
  <si>
    <t>2025-11130016-217-31-00-000-010-029-1601-29-0101-0005</t>
  </si>
  <si>
    <t>01/04/2025 al 31/11/2025</t>
  </si>
  <si>
    <t>2025-11130016-217-31-00-000-018-029-1601-29-0101-0005</t>
  </si>
  <si>
    <t>MONUMENTO NATURAL SEMUC CHAMPEY</t>
  </si>
  <si>
    <t>2025-11130016-217-31-00-000-010-029-1611-11-0000-0000</t>
  </si>
  <si>
    <t>DIRECCIÓN REGIONAL ALTA VERAPAZ</t>
  </si>
  <si>
    <t>2025-11130016-217-31-00-000-010-029-1611-31-0000-0000</t>
  </si>
  <si>
    <t>DIRECCIÓN REGINAL DE PETEN</t>
  </si>
  <si>
    <t>2025-11130016-217-31-00-000-010-029-1703-11-0000-0000</t>
  </si>
  <si>
    <t>Servicios Profesinales</t>
  </si>
  <si>
    <t>2025-11130016-217-31-00-000-018-029-1703-11-0000-0000</t>
  </si>
  <si>
    <t>01/05/2025 al 31/12/2025</t>
  </si>
  <si>
    <t>2025-11130016-217-31-00-000-010-029-1703-29-0101-0005</t>
  </si>
  <si>
    <t>1/04/2025 al 31/12/2025</t>
  </si>
  <si>
    <t>Serviciios Profesionales</t>
  </si>
  <si>
    <t>2025-11130016-217-31-00-000-010-029-1703-41-1204-0090</t>
  </si>
  <si>
    <t>2025-11130016-217-31-00-000-018-029-1703-41-1204-0090</t>
  </si>
  <si>
    <t>2025-11130016-217-31-00-000-010-029-1704-11-0000-0000</t>
  </si>
  <si>
    <t>DIRECCIÓN REGIONAL NORORIENTE</t>
  </si>
  <si>
    <t>2025-11130016-217-31-00-000-010-029-1801-11-0000-0000</t>
  </si>
  <si>
    <t>2025-11130016-217-31-00-000-010-029-1801-29-0101-0005</t>
  </si>
  <si>
    <t>DIRECCIÓN REGIONAL ORIENTE (ZACAPA)</t>
  </si>
  <si>
    <t>2025-11130016-217-31-00-000-010-029-1901-11-0000-0000</t>
  </si>
  <si>
    <t>DIRECCIÓN REGIONAL SURORIENTE (JUTIAPA)</t>
  </si>
  <si>
    <t>2025-11130016-217-31-00-000-010-029-2201-11-0000-0000</t>
  </si>
  <si>
    <t>2025-11130016-217-31-00-000-010-029-2201-29-0101-0005</t>
  </si>
  <si>
    <t>2025-11130016-217-31-00-000-010-029-0108-41-1204-0090</t>
  </si>
  <si>
    <t>09/06/2025 AL 31/08/2025</t>
  </si>
  <si>
    <t>01/09/2025 al 31/12/2025</t>
  </si>
  <si>
    <t>01/06/2025 al 31/12/2025</t>
  </si>
  <si>
    <t>2025-11130016-217-31-00-000-010-029-0701-41-1204-0090</t>
  </si>
  <si>
    <t>01/06/2025 al 31/11/2025</t>
  </si>
  <si>
    <t>01/08/2025 al 31/12/2025</t>
  </si>
  <si>
    <t>02/06/2025 AL 31/08/2025</t>
  </si>
  <si>
    <t>SERVICIOS PROFESIONALES</t>
  </si>
  <si>
    <t>SERVICIOS TÉCNICOS</t>
  </si>
  <si>
    <t>02/05/2025 AL 31/08/2025</t>
  </si>
  <si>
    <t>02/06/2025 AL 30/09/2025</t>
  </si>
  <si>
    <t>04/07/2025 AL 31/12/2025</t>
  </si>
  <si>
    <t>15/05/2025 AL 31/12/2025</t>
  </si>
  <si>
    <t>20/05/2025 AL 31/08/2025</t>
  </si>
  <si>
    <t>20/05/2025 AL 31/12/2025</t>
  </si>
  <si>
    <t>15/07/2025 AL 31/12/2025</t>
  </si>
  <si>
    <t>25/07/2025 AL 31/12/2025</t>
  </si>
  <si>
    <t>01/08/2025 AL 31/12/2025</t>
  </si>
  <si>
    <t>19/08/2025 AL 31/12/2025</t>
  </si>
  <si>
    <t>19/09/2025 al 31/12/2025</t>
  </si>
  <si>
    <t>19/09/2025 al 31 /12/2025</t>
  </si>
  <si>
    <t>19/09/2025 AL 31/12/2025</t>
  </si>
  <si>
    <t>01/10/2025 AL 31/12/2025</t>
  </si>
  <si>
    <t>02/05/2025 AL 31/12/2025</t>
  </si>
  <si>
    <t>13/06/2025 AL 31/07/2025</t>
  </si>
  <si>
    <t>13/06/2025 AL 31/08/2025</t>
  </si>
  <si>
    <t>23/06/2025 AL 31/07/2025</t>
  </si>
  <si>
    <t>25/07/2025 al 31/12/2025</t>
  </si>
  <si>
    <t xml:space="preserve"> </t>
  </si>
  <si>
    <t>1/08/2025 al 31/12/2025</t>
  </si>
  <si>
    <t>01/09/2025 AL 31/12/2025</t>
  </si>
  <si>
    <t>15/09/2025 AL 31/12/2025</t>
  </si>
  <si>
    <t>01/05/2025 AL 31/12/2025</t>
  </si>
  <si>
    <t>01/04/2025 al 31/10/2025</t>
  </si>
  <si>
    <t>2025-11130016-217-31-00-000-010-029-1101-29-0101-0005</t>
  </si>
  <si>
    <t>2025-11130016-217-31-00-000-010-029-1101-41-1204-0090</t>
  </si>
  <si>
    <t>2025-11130016-217-31-00-000-010-029-1302-41-1204-0090</t>
  </si>
  <si>
    <t>2025-11130016-217-31-00-000-010-029-1801-41-1204-0090</t>
  </si>
  <si>
    <t>2025-11130016-217-31-00-000-010-029-1901-29-0101-0005</t>
  </si>
  <si>
    <t>2025-11130016-217-31-00-000-010-029-1901-41-1204-0090</t>
  </si>
  <si>
    <t>2025-11130016-217-31-00-000-010-029-2201-41-1204-0090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</si>
</sst>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  <numFmt numFmtId="165" formatCode="_(&quot;Q&quot;* #,##0.00_);_(&quot;Q&quot;* \(#,##0.00\);_(&quot;Q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name val="Arial Unicode MS"/>
      <family val="2"/>
    </font>
    <font>
      <b/>
      <sz val="11"/>
      <name val="Arial Unicode MS"/>
      <family val="2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49" fontId="5" fillId="0" borderId="0" xfId="0" applyNumberFormat="1" applyFont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0" borderId="3" xfId="0" applyBorder="1"/>
    <xf numFmtId="0" fontId="7" fillId="0" borderId="3" xfId="0" applyFont="1" applyBorder="1"/>
    <xf numFmtId="0" fontId="0" fillId="0" borderId="5" xfId="0" applyBorder="1"/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/>
    <xf numFmtId="164" fontId="8" fillId="0" borderId="5" xfId="0" applyNumberFormat="1" applyFont="1" applyBorder="1" applyAlignment="1">
      <alignment vertical="center" wrapText="1"/>
    </xf>
    <xf numFmtId="164" fontId="7" fillId="0" borderId="5" xfId="0" applyNumberFormat="1" applyFont="1" applyBorder="1"/>
    <xf numFmtId="0" fontId="8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7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wrapText="1"/>
    </xf>
    <xf numFmtId="4" fontId="0" fillId="0" borderId="3" xfId="0" applyNumberFormat="1" applyBorder="1"/>
    <xf numFmtId="4" fontId="0" fillId="0" borderId="2" xfId="0" applyNumberFormat="1" applyBorder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8" fillId="3" borderId="4" xfId="0" applyFont="1" applyFill="1" applyBorder="1" applyAlignment="1">
      <alignment vertical="center" wrapText="1"/>
    </xf>
    <xf numFmtId="0" fontId="2" fillId="0" borderId="3" xfId="0" applyFont="1" applyBorder="1"/>
    <xf numFmtId="0" fontId="0" fillId="0" borderId="6" xfId="0" applyBorder="1"/>
    <xf numFmtId="4" fontId="7" fillId="0" borderId="2" xfId="0" applyNumberFormat="1" applyFont="1" applyBorder="1" applyAlignment="1">
      <alignment wrapText="1"/>
    </xf>
    <xf numFmtId="2" fontId="0" fillId="0" borderId="2" xfId="0" applyNumberFormat="1" applyBorder="1"/>
    <xf numFmtId="0" fontId="11" fillId="0" borderId="2" xfId="0" applyFont="1" applyBorder="1"/>
    <xf numFmtId="0" fontId="7" fillId="0" borderId="3" xfId="0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2" xfId="0" applyFont="1" applyBorder="1"/>
    <xf numFmtId="4" fontId="9" fillId="0" borderId="2" xfId="0" applyNumberFormat="1" applyFont="1" applyBorder="1"/>
    <xf numFmtId="14" fontId="0" fillId="0" borderId="2" xfId="0" applyNumberFormat="1" applyBorder="1" applyAlignment="1">
      <alignment wrapText="1"/>
    </xf>
    <xf numFmtId="164" fontId="0" fillId="0" borderId="0" xfId="0" applyNumberFormat="1"/>
    <xf numFmtId="44" fontId="0" fillId="0" borderId="3" xfId="0" applyNumberFormat="1" applyBorder="1"/>
    <xf numFmtId="164" fontId="0" fillId="0" borderId="3" xfId="0" applyNumberFormat="1" applyBorder="1" applyAlignment="1">
      <alignment wrapText="1"/>
    </xf>
    <xf numFmtId="4" fontId="7" fillId="0" borderId="3" xfId="0" applyNumberFormat="1" applyFont="1" applyBorder="1" applyAlignment="1">
      <alignment wrapText="1"/>
    </xf>
    <xf numFmtId="4" fontId="0" fillId="0" borderId="3" xfId="0" applyNumberForma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0" fontId="2" fillId="0" borderId="5" xfId="0" applyFont="1" applyBorder="1"/>
    <xf numFmtId="0" fontId="0" fillId="4" borderId="4" xfId="0" applyFill="1" applyBorder="1"/>
    <xf numFmtId="0" fontId="8" fillId="4" borderId="4" xfId="0" applyFont="1" applyFill="1" applyBorder="1" applyAlignment="1">
      <alignment vertical="center" wrapText="1"/>
    </xf>
    <xf numFmtId="4" fontId="2" fillId="4" borderId="4" xfId="0" applyNumberFormat="1" applyFont="1" applyFill="1" applyBorder="1"/>
    <xf numFmtId="43" fontId="7" fillId="0" borderId="3" xfId="2" applyFont="1" applyBorder="1" applyAlignment="1">
      <alignment wrapText="1"/>
    </xf>
    <xf numFmtId="43" fontId="9" fillId="0" borderId="3" xfId="2" applyFont="1" applyBorder="1" applyAlignment="1">
      <alignment wrapText="1"/>
    </xf>
    <xf numFmtId="14" fontId="0" fillId="0" borderId="3" xfId="0" applyNumberFormat="1" applyBorder="1" applyAlignment="1">
      <alignment wrapText="1"/>
    </xf>
    <xf numFmtId="43" fontId="0" fillId="0" borderId="2" xfId="2" applyFont="1" applyBorder="1"/>
    <xf numFmtId="0" fontId="0" fillId="5" borderId="4" xfId="0" applyFill="1" applyBorder="1"/>
    <xf numFmtId="0" fontId="11" fillId="5" borderId="2" xfId="0" applyFont="1" applyFill="1" applyBorder="1"/>
    <xf numFmtId="0" fontId="0" fillId="4" borderId="2" xfId="0" applyFill="1" applyBorder="1"/>
    <xf numFmtId="0" fontId="8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64" fontId="0" fillId="4" borderId="2" xfId="0" applyNumberFormat="1" applyFill="1" applyBorder="1"/>
    <xf numFmtId="0" fontId="2" fillId="4" borderId="4" xfId="0" applyFont="1" applyFill="1" applyBorder="1"/>
    <xf numFmtId="164" fontId="0" fillId="4" borderId="4" xfId="0" applyNumberFormat="1" applyFill="1" applyBorder="1"/>
    <xf numFmtId="164" fontId="7" fillId="4" borderId="4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wrapText="1"/>
    </xf>
    <xf numFmtId="0" fontId="7" fillId="4" borderId="4" xfId="0" applyFont="1" applyFill="1" applyBorder="1"/>
    <xf numFmtId="0" fontId="9" fillId="4" borderId="4" xfId="0" applyFont="1" applyFill="1" applyBorder="1"/>
    <xf numFmtId="0" fontId="2" fillId="4" borderId="2" xfId="0" applyFont="1" applyFill="1" applyBorder="1"/>
    <xf numFmtId="49" fontId="6" fillId="2" borderId="2" xfId="0" applyNumberFormat="1" applyFont="1" applyFill="1" applyBorder="1" applyAlignment="1">
      <alignment vertical="center" wrapText="1"/>
    </xf>
    <xf numFmtId="0" fontId="15" fillId="0" borderId="0" xfId="0" applyFont="1"/>
    <xf numFmtId="44" fontId="2" fillId="4" borderId="2" xfId="0" applyNumberFormat="1" applyFont="1" applyFill="1" applyBorder="1" applyAlignment="1">
      <alignment vertical="center" wrapText="1"/>
    </xf>
    <xf numFmtId="44" fontId="9" fillId="4" borderId="2" xfId="0" applyNumberFormat="1" applyFont="1" applyFill="1" applyBorder="1" applyAlignment="1">
      <alignment vertical="center" wrapText="1"/>
    </xf>
    <xf numFmtId="44" fontId="2" fillId="0" borderId="2" xfId="0" applyNumberFormat="1" applyFont="1" applyBorder="1" applyAlignment="1">
      <alignment vertical="center" wrapText="1"/>
    </xf>
    <xf numFmtId="44" fontId="8" fillId="0" borderId="2" xfId="0" applyNumberFormat="1" applyFont="1" applyBorder="1" applyAlignment="1">
      <alignment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44" fontId="7" fillId="0" borderId="3" xfId="0" applyNumberFormat="1" applyFont="1" applyBorder="1"/>
    <xf numFmtId="44" fontId="7" fillId="4" borderId="4" xfId="0" applyNumberFormat="1" applyFont="1" applyFill="1" applyBorder="1"/>
    <xf numFmtId="44" fontId="0" fillId="4" borderId="4" xfId="0" applyNumberFormat="1" applyFill="1" applyBorder="1"/>
    <xf numFmtId="44" fontId="7" fillId="0" borderId="2" xfId="0" applyNumberFormat="1" applyFont="1" applyBorder="1"/>
    <xf numFmtId="44" fontId="0" fillId="0" borderId="2" xfId="2" applyNumberFormat="1" applyFont="1" applyBorder="1" applyAlignment="1">
      <alignment wrapText="1"/>
    </xf>
    <xf numFmtId="44" fontId="0" fillId="0" borderId="2" xfId="2" applyNumberFormat="1" applyFont="1" applyBorder="1"/>
    <xf numFmtId="44" fontId="0" fillId="0" borderId="3" xfId="0" applyNumberFormat="1" applyBorder="1" applyAlignment="1">
      <alignment wrapText="1"/>
    </xf>
    <xf numFmtId="44" fontId="0" fillId="4" borderId="2" xfId="0" applyNumberFormat="1" applyFill="1" applyBorder="1"/>
    <xf numFmtId="44" fontId="0" fillId="0" borderId="2" xfId="0" applyNumberFormat="1" applyBorder="1" applyAlignment="1">
      <alignment wrapText="1"/>
    </xf>
    <xf numFmtId="44" fontId="0" fillId="0" borderId="3" xfId="2" applyNumberFormat="1" applyFont="1" applyBorder="1" applyAlignment="1">
      <alignment wrapText="1"/>
    </xf>
    <xf numFmtId="44" fontId="14" fillId="0" borderId="3" xfId="0" applyNumberFormat="1" applyFont="1" applyBorder="1"/>
    <xf numFmtId="44" fontId="7" fillId="4" borderId="3" xfId="0" applyNumberFormat="1" applyFont="1" applyFill="1" applyBorder="1"/>
    <xf numFmtId="44" fontId="0" fillId="4" borderId="3" xfId="0" applyNumberFormat="1" applyFill="1" applyBorder="1"/>
    <xf numFmtId="44" fontId="9" fillId="0" borderId="3" xfId="0" applyNumberFormat="1" applyFont="1" applyBorder="1"/>
    <xf numFmtId="44" fontId="10" fillId="0" borderId="2" xfId="1" applyNumberFormat="1" applyFont="1" applyFill="1" applyBorder="1" applyAlignment="1">
      <alignment horizontal="center" vertical="center" wrapText="1"/>
    </xf>
    <xf numFmtId="44" fontId="10" fillId="0" borderId="3" xfId="1" applyNumberFormat="1" applyFont="1" applyFill="1" applyBorder="1" applyAlignment="1">
      <alignment horizontal="center" vertical="center" wrapText="1"/>
    </xf>
    <xf numFmtId="44" fontId="0" fillId="4" borderId="4" xfId="2" applyNumberFormat="1" applyFont="1" applyFill="1" applyBorder="1"/>
    <xf numFmtId="44" fontId="2" fillId="4" borderId="4" xfId="0" applyNumberFormat="1" applyFont="1" applyFill="1" applyBorder="1"/>
    <xf numFmtId="44" fontId="0" fillId="0" borderId="3" xfId="2" applyNumberFormat="1" applyFont="1" applyBorder="1"/>
    <xf numFmtId="44" fontId="9" fillId="0" borderId="2" xfId="0" applyNumberFormat="1" applyFont="1" applyBorder="1" applyAlignment="1">
      <alignment wrapText="1"/>
    </xf>
    <xf numFmtId="44" fontId="2" fillId="0" borderId="3" xfId="0" applyNumberFormat="1" applyFont="1" applyBorder="1"/>
    <xf numFmtId="44" fontId="2" fillId="4" borderId="2" xfId="0" applyNumberFormat="1" applyFont="1" applyFill="1" applyBorder="1"/>
    <xf numFmtId="44" fontId="9" fillId="0" borderId="2" xfId="0" applyNumberFormat="1" applyFont="1" applyBorder="1"/>
    <xf numFmtId="44" fontId="0" fillId="0" borderId="4" xfId="0" applyNumberFormat="1" applyBorder="1"/>
    <xf numFmtId="44" fontId="2" fillId="5" borderId="4" xfId="0" applyNumberFormat="1" applyFont="1" applyFill="1" applyBorder="1"/>
    <xf numFmtId="44" fontId="0" fillId="5" borderId="4" xfId="0" applyNumberFormat="1" applyFill="1" applyBorder="1"/>
    <xf numFmtId="44" fontId="0" fillId="0" borderId="4" xfId="2" applyNumberFormat="1" applyFont="1" applyBorder="1"/>
    <xf numFmtId="44" fontId="11" fillId="0" borderId="2" xfId="0" applyNumberFormat="1" applyFont="1" applyBorder="1"/>
    <xf numFmtId="0" fontId="16" fillId="4" borderId="4" xfId="0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769D62A7-AA74-40B0-866A-EB701009C9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95250</xdr:rowOff>
    </xdr:from>
    <xdr:to>
      <xdr:col>2</xdr:col>
      <xdr:colOff>462492</xdr:colOff>
      <xdr:row>9</xdr:row>
      <xdr:rowOff>82550</xdr:rowOff>
    </xdr:to>
    <xdr:pic>
      <xdr:nvPicPr>
        <xdr:cNvPr id="2" name="Imagen 1" descr="Hoja Membretada Carta, CONAP Central">
          <a:extLst>
            <a:ext uri="{FF2B5EF4-FFF2-40B4-BE49-F238E27FC236}">
              <a16:creationId xmlns:a16="http://schemas.microsoft.com/office/drawing/2014/main" id="{91378437-85F5-44D7-B73C-FDAD35BC7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324" b="85057"/>
        <a:stretch/>
      </xdr:blipFill>
      <xdr:spPr bwMode="auto">
        <a:xfrm>
          <a:off x="971550" y="476250"/>
          <a:ext cx="4672542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2BF0-D066-401C-83B8-B175A013C5F0}">
  <dimension ref="A9:T406"/>
  <sheetViews>
    <sheetView tabSelected="1" zoomScale="70" zoomScaleNormal="70" workbookViewId="0">
      <selection activeCell="L18" sqref="L18"/>
    </sheetView>
  </sheetViews>
  <sheetFormatPr baseColWidth="10" defaultRowHeight="15" x14ac:dyDescent="0.25"/>
  <cols>
    <col min="1" max="1" width="14.140625" bestFit="1" customWidth="1"/>
    <col min="2" max="2" width="66.28515625" customWidth="1"/>
    <col min="3" max="3" width="17.28515625" customWidth="1"/>
    <col min="4" max="4" width="16" customWidth="1"/>
    <col min="5" max="5" width="27" customWidth="1"/>
    <col min="6" max="6" width="18.140625" customWidth="1"/>
    <col min="7" max="7" width="22.7109375" style="46" customWidth="1"/>
    <col min="8" max="19" width="17.85546875" customWidth="1"/>
  </cols>
  <sheetData>
    <row r="9" spans="2:20" ht="28.5" customHeight="1" x14ac:dyDescent="0.25">
      <c r="B9" s="111" t="s">
        <v>0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1" spans="2:20" ht="26.25" customHeight="1" x14ac:dyDescent="0.25">
      <c r="B11" s="112" t="s">
        <v>1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2:20" ht="26.25" customHeight="1" x14ac:dyDescent="0.25">
      <c r="B12" s="112" t="s">
        <v>2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spans="2:20" ht="26.25" customHeight="1" x14ac:dyDescent="0.25">
      <c r="B13" s="112" t="s">
        <v>3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spans="2:20" ht="26.25" customHeight="1" x14ac:dyDescent="0.25">
      <c r="B14" s="112" t="s">
        <v>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6" spans="2:20" ht="42.75" customHeight="1" x14ac:dyDescent="0.25">
      <c r="B16" s="110" t="s">
        <v>5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"/>
    </row>
    <row r="17" spans="1:19" ht="15" customHeight="1" x14ac:dyDescent="0.25">
      <c r="B17" s="73"/>
      <c r="C17" s="3"/>
      <c r="D17" s="3"/>
      <c r="E17" s="3" t="s">
        <v>7</v>
      </c>
      <c r="F17" s="3" t="s">
        <v>8</v>
      </c>
      <c r="G17" s="4" t="s">
        <v>9</v>
      </c>
      <c r="H17" s="2" t="s">
        <v>10</v>
      </c>
      <c r="I17" s="2" t="s">
        <v>11</v>
      </c>
      <c r="J17" s="2" t="s">
        <v>12</v>
      </c>
      <c r="K17" s="2" t="s">
        <v>13</v>
      </c>
      <c r="L17" s="2" t="s">
        <v>14</v>
      </c>
      <c r="M17" s="2" t="s">
        <v>15</v>
      </c>
      <c r="N17" s="2" t="s">
        <v>16</v>
      </c>
      <c r="O17" s="2" t="s">
        <v>17</v>
      </c>
      <c r="P17" s="2" t="s">
        <v>18</v>
      </c>
      <c r="Q17" s="2" t="s">
        <v>19</v>
      </c>
      <c r="R17" s="2" t="s">
        <v>20</v>
      </c>
      <c r="S17" s="2" t="s">
        <v>21</v>
      </c>
    </row>
    <row r="18" spans="1:19" ht="30" x14ac:dyDescent="0.25">
      <c r="A18" s="46"/>
      <c r="B18" s="73" t="s">
        <v>6</v>
      </c>
      <c r="C18" s="5" t="s">
        <v>22</v>
      </c>
      <c r="D18" s="5" t="s">
        <v>23</v>
      </c>
      <c r="E18" s="5" t="s">
        <v>24</v>
      </c>
      <c r="F18" s="5" t="s">
        <v>25</v>
      </c>
      <c r="G18" s="6" t="s">
        <v>26</v>
      </c>
      <c r="H18" s="47">
        <f t="shared" ref="H18:S18" si="0">+H24+H50+H58+H63+H91+H101+H108+H115+H121+H128+H135+H142+H147+H152+H158+H167+H173+H178+H184+H190+H199+H205+H214+H220+H227+H235+H240+H244+H260+H265+H279+H300+H308+H313+H323+H335+H343+H355+H365+H375+H385+H394</f>
        <v>1130306.492580645</v>
      </c>
      <c r="I18" s="47">
        <f t="shared" si="0"/>
        <v>1151650</v>
      </c>
      <c r="J18" s="47">
        <f t="shared" si="0"/>
        <v>1189391.95</v>
      </c>
      <c r="K18" s="47">
        <f t="shared" si="0"/>
        <v>1414250</v>
      </c>
      <c r="L18" s="47">
        <f t="shared" si="0"/>
        <v>1723150</v>
      </c>
      <c r="M18" s="47">
        <f t="shared" si="0"/>
        <v>2076897.3160215055</v>
      </c>
      <c r="N18" s="47">
        <f t="shared" si="0"/>
        <v>2125064.5212903228</v>
      </c>
      <c r="O18" s="47">
        <f t="shared" si="0"/>
        <v>2708117.4593548388</v>
      </c>
      <c r="P18" s="47">
        <f t="shared" si="0"/>
        <v>2387906.8993548388</v>
      </c>
      <c r="Q18" s="47">
        <f t="shared" si="0"/>
        <v>2445806.8993548388</v>
      </c>
      <c r="R18" s="47">
        <f t="shared" si="0"/>
        <v>2445806.8993548388</v>
      </c>
      <c r="S18" s="47">
        <f t="shared" si="0"/>
        <v>2432806.8993548388</v>
      </c>
    </row>
    <row r="19" spans="1:19" ht="15.75" x14ac:dyDescent="0.25">
      <c r="B19" s="8"/>
      <c r="C19" s="9"/>
      <c r="D19" s="8"/>
      <c r="E19" s="8"/>
      <c r="F19" s="8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7.25" x14ac:dyDescent="0.25">
      <c r="B20" s="10"/>
      <c r="C20" s="11"/>
      <c r="D20" s="11"/>
      <c r="E20" s="11"/>
      <c r="F20" s="12" t="s">
        <v>27</v>
      </c>
      <c r="G20" s="13">
        <v>23231394</v>
      </c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7.25" x14ac:dyDescent="0.25">
      <c r="B21" s="11"/>
      <c r="C21" s="11"/>
      <c r="D21" s="11"/>
      <c r="E21" s="11"/>
      <c r="F21" s="12" t="s">
        <v>28</v>
      </c>
      <c r="G21" s="14">
        <f>SUM(H18:S18)</f>
        <v>23231155.336666662</v>
      </c>
      <c r="H21" s="1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7.25" x14ac:dyDescent="0.25">
      <c r="B22" s="11"/>
      <c r="C22" s="11"/>
      <c r="D22" s="11"/>
      <c r="E22" s="11"/>
      <c r="F22" s="15"/>
      <c r="G22" s="16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7.25" x14ac:dyDescent="0.25">
      <c r="B23" s="17" t="s">
        <v>29</v>
      </c>
      <c r="C23" s="17"/>
      <c r="D23" s="17"/>
      <c r="E23" s="17"/>
      <c r="F23" s="17"/>
      <c r="G23" s="18"/>
      <c r="H23" s="17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7.25" x14ac:dyDescent="0.25">
      <c r="B24" s="62" t="s">
        <v>30</v>
      </c>
      <c r="C24" s="63">
        <f>SUM(C26:C47)</f>
        <v>82</v>
      </c>
      <c r="D24" s="63"/>
      <c r="E24" s="63"/>
      <c r="F24" s="64" t="s">
        <v>27</v>
      </c>
      <c r="G24" s="75">
        <v>4451644</v>
      </c>
      <c r="H24" s="76">
        <f>SUM(H26:H47)</f>
        <v>377080.64935483871</v>
      </c>
      <c r="I24" s="76">
        <f>SUM(I26:I47)</f>
        <v>389650</v>
      </c>
      <c r="J24" s="76">
        <f>SUM(J26:J47)</f>
        <v>427391.95</v>
      </c>
      <c r="K24" s="76">
        <f>SUM(K26:K47)</f>
        <v>401250</v>
      </c>
      <c r="L24" s="76">
        <f>SUM(L26:L47)</f>
        <v>409650</v>
      </c>
      <c r="M24" s="76">
        <v>377080.64935483871</v>
      </c>
      <c r="N24" s="76">
        <v>377080.64935483871</v>
      </c>
      <c r="O24" s="76">
        <v>377080.64935483871</v>
      </c>
      <c r="P24" s="76">
        <v>377080.64935483871</v>
      </c>
      <c r="Q24" s="76">
        <v>377080.64935483871</v>
      </c>
      <c r="R24" s="76">
        <v>377080.64935483871</v>
      </c>
      <c r="S24" s="76">
        <v>377080.64935483871</v>
      </c>
    </row>
    <row r="25" spans="1:19" ht="17.25" x14ac:dyDescent="0.25">
      <c r="B25" s="20"/>
      <c r="C25" s="12"/>
      <c r="D25" s="12"/>
      <c r="E25" s="12"/>
      <c r="F25" s="21" t="s">
        <v>28</v>
      </c>
      <c r="G25" s="77">
        <f>SUM(G26:G47)</f>
        <v>4440572.599354839</v>
      </c>
      <c r="H25" s="78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30.75" customHeight="1" x14ac:dyDescent="0.25">
      <c r="B26" s="20"/>
      <c r="C26" s="20">
        <v>5</v>
      </c>
      <c r="D26" s="23" t="s">
        <v>31</v>
      </c>
      <c r="E26" s="20" t="s">
        <v>32</v>
      </c>
      <c r="F26" s="24">
        <v>5000</v>
      </c>
      <c r="G26" s="79">
        <f t="shared" ref="G26:G47" si="1">SUM(H26:S26)</f>
        <v>74193.55</v>
      </c>
      <c r="H26" s="79">
        <v>24193.55</v>
      </c>
      <c r="I26" s="79">
        <v>25000</v>
      </c>
      <c r="J26" s="79">
        <v>25000</v>
      </c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30" x14ac:dyDescent="0.25">
      <c r="B27" s="20"/>
      <c r="C27" s="20">
        <v>4</v>
      </c>
      <c r="D27" s="23" t="s">
        <v>31</v>
      </c>
      <c r="E27" s="20" t="s">
        <v>32</v>
      </c>
      <c r="F27" s="24">
        <v>6000</v>
      </c>
      <c r="G27" s="79">
        <f t="shared" si="1"/>
        <v>71225.81</v>
      </c>
      <c r="H27" s="79">
        <v>23225.81</v>
      </c>
      <c r="I27" s="79">
        <v>24000</v>
      </c>
      <c r="J27" s="79">
        <v>24000</v>
      </c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30" x14ac:dyDescent="0.25">
      <c r="B28" s="20"/>
      <c r="C28" s="20">
        <v>7</v>
      </c>
      <c r="D28" s="23" t="s">
        <v>31</v>
      </c>
      <c r="E28" s="20" t="s">
        <v>32</v>
      </c>
      <c r="F28" s="24">
        <v>7000</v>
      </c>
      <c r="G28" s="79">
        <f t="shared" si="1"/>
        <v>145419.35</v>
      </c>
      <c r="H28" s="79">
        <v>47419.35</v>
      </c>
      <c r="I28" s="79">
        <v>49000</v>
      </c>
      <c r="J28" s="79">
        <v>49000</v>
      </c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30" x14ac:dyDescent="0.25">
      <c r="B29" s="20"/>
      <c r="C29" s="20">
        <v>4</v>
      </c>
      <c r="D29" s="23" t="s">
        <v>31</v>
      </c>
      <c r="E29" s="20" t="s">
        <v>32</v>
      </c>
      <c r="F29" s="24">
        <v>8000</v>
      </c>
      <c r="G29" s="79">
        <f t="shared" si="1"/>
        <v>94967.74</v>
      </c>
      <c r="H29" s="79">
        <v>30967.74</v>
      </c>
      <c r="I29" s="79">
        <v>32000</v>
      </c>
      <c r="J29" s="79">
        <v>32000</v>
      </c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30" x14ac:dyDescent="0.25">
      <c r="B30" s="20"/>
      <c r="C30" s="20">
        <v>1</v>
      </c>
      <c r="D30" s="23" t="s">
        <v>31</v>
      </c>
      <c r="E30" s="20" t="s">
        <v>32</v>
      </c>
      <c r="F30" s="24">
        <v>9000</v>
      </c>
      <c r="G30" s="79">
        <f t="shared" si="1"/>
        <v>26709.68</v>
      </c>
      <c r="H30" s="79">
        <v>8709.68</v>
      </c>
      <c r="I30" s="79">
        <v>9000</v>
      </c>
      <c r="J30" s="79">
        <v>9000</v>
      </c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30" x14ac:dyDescent="0.25">
      <c r="B31" s="20"/>
      <c r="C31" s="20">
        <v>1</v>
      </c>
      <c r="D31" s="23" t="s">
        <v>31</v>
      </c>
      <c r="E31" s="20" t="s">
        <v>32</v>
      </c>
      <c r="F31" s="24">
        <v>13000</v>
      </c>
      <c r="G31" s="79">
        <f t="shared" si="1"/>
        <v>38580.645161290326</v>
      </c>
      <c r="H31" s="79">
        <v>12580.645161290324</v>
      </c>
      <c r="I31" s="79">
        <v>13000</v>
      </c>
      <c r="J31" s="79">
        <v>13000</v>
      </c>
      <c r="K31" s="79"/>
      <c r="L31" s="79"/>
      <c r="M31" s="79"/>
      <c r="N31" s="79"/>
      <c r="O31" s="79"/>
      <c r="P31" s="79"/>
      <c r="Q31" s="79"/>
      <c r="R31" s="79"/>
      <c r="S31" s="79"/>
    </row>
    <row r="32" spans="1:19" ht="30" x14ac:dyDescent="0.25">
      <c r="B32" s="20"/>
      <c r="C32" s="20">
        <v>1</v>
      </c>
      <c r="D32" s="23" t="s">
        <v>33</v>
      </c>
      <c r="E32" s="20" t="s">
        <v>32</v>
      </c>
      <c r="F32" s="24">
        <v>25250</v>
      </c>
      <c r="G32" s="79">
        <f t="shared" si="1"/>
        <v>302185.48387096776</v>
      </c>
      <c r="H32" s="79">
        <v>24435.483870967742</v>
      </c>
      <c r="I32" s="79">
        <v>25250</v>
      </c>
      <c r="J32" s="79">
        <v>25250</v>
      </c>
      <c r="K32" s="79">
        <v>25250</v>
      </c>
      <c r="L32" s="79">
        <v>25250</v>
      </c>
      <c r="M32" s="79">
        <v>25250</v>
      </c>
      <c r="N32" s="79">
        <v>25250</v>
      </c>
      <c r="O32" s="79">
        <v>25250</v>
      </c>
      <c r="P32" s="79">
        <v>25250</v>
      </c>
      <c r="Q32" s="79">
        <v>25250</v>
      </c>
      <c r="R32" s="79">
        <v>25250</v>
      </c>
      <c r="S32" s="79">
        <v>25250</v>
      </c>
    </row>
    <row r="33" spans="2:19" ht="30" x14ac:dyDescent="0.25">
      <c r="B33" s="20"/>
      <c r="C33" s="20">
        <v>13</v>
      </c>
      <c r="D33" s="23" t="s">
        <v>31</v>
      </c>
      <c r="E33" s="20" t="s">
        <v>34</v>
      </c>
      <c r="F33" s="24">
        <v>104000</v>
      </c>
      <c r="G33" s="79">
        <f t="shared" si="1"/>
        <v>308645.16000000003</v>
      </c>
      <c r="H33" s="79">
        <v>100645.16</v>
      </c>
      <c r="I33" s="79">
        <v>104000</v>
      </c>
      <c r="J33" s="79">
        <v>104000</v>
      </c>
      <c r="K33" s="79"/>
      <c r="L33" s="79"/>
      <c r="M33" s="79"/>
      <c r="N33" s="79"/>
      <c r="O33" s="79"/>
      <c r="P33" s="79"/>
      <c r="Q33" s="79"/>
      <c r="R33" s="79"/>
      <c r="S33" s="79"/>
    </row>
    <row r="34" spans="2:19" ht="30" x14ac:dyDescent="0.25">
      <c r="B34" s="20"/>
      <c r="C34" s="20">
        <v>7</v>
      </c>
      <c r="D34" s="23" t="s">
        <v>31</v>
      </c>
      <c r="E34" s="20" t="s">
        <v>34</v>
      </c>
      <c r="F34" s="24">
        <v>70000</v>
      </c>
      <c r="G34" s="79">
        <f t="shared" si="1"/>
        <v>207741.94</v>
      </c>
      <c r="H34" s="79">
        <v>67741.94</v>
      </c>
      <c r="I34" s="79">
        <v>70000</v>
      </c>
      <c r="J34" s="79">
        <v>70000</v>
      </c>
      <c r="K34" s="79"/>
      <c r="L34" s="79"/>
      <c r="M34" s="79"/>
      <c r="N34" s="79"/>
      <c r="O34" s="79"/>
      <c r="P34" s="79"/>
      <c r="Q34" s="79"/>
      <c r="R34" s="79"/>
      <c r="S34" s="79"/>
    </row>
    <row r="35" spans="2:19" ht="30" x14ac:dyDescent="0.25">
      <c r="B35" s="20"/>
      <c r="C35" s="20">
        <v>1</v>
      </c>
      <c r="D35" s="23" t="s">
        <v>31</v>
      </c>
      <c r="E35" s="20" t="s">
        <v>34</v>
      </c>
      <c r="F35" s="24">
        <v>12000</v>
      </c>
      <c r="G35" s="79">
        <f t="shared" si="1"/>
        <v>35612.903225806454</v>
      </c>
      <c r="H35" s="79">
        <v>11612.903225806453</v>
      </c>
      <c r="I35" s="79">
        <v>12000</v>
      </c>
      <c r="J35" s="79">
        <v>12000</v>
      </c>
      <c r="K35" s="79"/>
      <c r="L35" s="79"/>
      <c r="M35" s="79"/>
      <c r="N35" s="79"/>
      <c r="O35" s="79"/>
      <c r="P35" s="79"/>
      <c r="Q35" s="79"/>
      <c r="R35" s="79"/>
      <c r="S35" s="79"/>
    </row>
    <row r="36" spans="2:19" ht="30" x14ac:dyDescent="0.25">
      <c r="B36" s="20"/>
      <c r="C36" s="20">
        <v>1</v>
      </c>
      <c r="D36" s="23" t="s">
        <v>35</v>
      </c>
      <c r="E36" s="20" t="s">
        <v>34</v>
      </c>
      <c r="F36" s="24">
        <v>26400</v>
      </c>
      <c r="G36" s="79">
        <f t="shared" si="1"/>
        <v>315948.38709677418</v>
      </c>
      <c r="H36" s="79">
        <v>25548.387096774193</v>
      </c>
      <c r="I36" s="79">
        <v>26400</v>
      </c>
      <c r="J36" s="79">
        <v>26400</v>
      </c>
      <c r="K36" s="79">
        <v>26400</v>
      </c>
      <c r="L36" s="79">
        <v>26400</v>
      </c>
      <c r="M36" s="79">
        <v>26400</v>
      </c>
      <c r="N36" s="79">
        <v>26400</v>
      </c>
      <c r="O36" s="79">
        <v>26400</v>
      </c>
      <c r="P36" s="79">
        <v>26400</v>
      </c>
      <c r="Q36" s="79">
        <v>26400</v>
      </c>
      <c r="R36" s="79">
        <v>26400</v>
      </c>
      <c r="S36" s="79">
        <v>26400</v>
      </c>
    </row>
    <row r="37" spans="2:19" ht="30" x14ac:dyDescent="0.25">
      <c r="B37" s="20"/>
      <c r="C37" s="20">
        <v>3</v>
      </c>
      <c r="D37" s="23" t="s">
        <v>36</v>
      </c>
      <c r="E37" s="20" t="s">
        <v>34</v>
      </c>
      <c r="F37" s="24">
        <v>15000</v>
      </c>
      <c r="G37" s="79">
        <f t="shared" si="1"/>
        <v>172741.95</v>
      </c>
      <c r="H37" s="79"/>
      <c r="I37" s="79"/>
      <c r="J37" s="79">
        <v>37741.949999999997</v>
      </c>
      <c r="K37" s="79">
        <f>$F$37*$C$37</f>
        <v>45000</v>
      </c>
      <c r="L37" s="79">
        <f>$F$37*$C$37</f>
        <v>45000</v>
      </c>
      <c r="M37" s="79">
        <f>$F$37*$C$37</f>
        <v>45000</v>
      </c>
      <c r="N37" s="79"/>
      <c r="O37" s="79"/>
      <c r="P37" s="79"/>
      <c r="Q37" s="79"/>
      <c r="R37" s="79"/>
      <c r="S37" s="79"/>
    </row>
    <row r="38" spans="2:19" ht="30" x14ac:dyDescent="0.25">
      <c r="B38" s="20"/>
      <c r="C38" s="20">
        <v>4</v>
      </c>
      <c r="D38" s="23" t="s">
        <v>37</v>
      </c>
      <c r="E38" s="20" t="s">
        <v>32</v>
      </c>
      <c r="F38" s="24">
        <v>7000</v>
      </c>
      <c r="G38" s="79">
        <f t="shared" si="1"/>
        <v>252000</v>
      </c>
      <c r="H38" s="79"/>
      <c r="I38" s="79"/>
      <c r="J38" s="79"/>
      <c r="K38" s="79">
        <f t="shared" ref="K38:S38" si="2">$F$38*$C$38</f>
        <v>28000</v>
      </c>
      <c r="L38" s="79">
        <f t="shared" si="2"/>
        <v>28000</v>
      </c>
      <c r="M38" s="79">
        <f t="shared" si="2"/>
        <v>28000</v>
      </c>
      <c r="N38" s="79">
        <f t="shared" si="2"/>
        <v>28000</v>
      </c>
      <c r="O38" s="79">
        <f t="shared" si="2"/>
        <v>28000</v>
      </c>
      <c r="P38" s="79">
        <f t="shared" si="2"/>
        <v>28000</v>
      </c>
      <c r="Q38" s="79">
        <f t="shared" si="2"/>
        <v>28000</v>
      </c>
      <c r="R38" s="79">
        <f t="shared" si="2"/>
        <v>28000</v>
      </c>
      <c r="S38" s="79">
        <f t="shared" si="2"/>
        <v>28000</v>
      </c>
    </row>
    <row r="39" spans="2:19" ht="30" x14ac:dyDescent="0.25">
      <c r="B39" s="20"/>
      <c r="C39" s="20">
        <v>7</v>
      </c>
      <c r="D39" s="23" t="s">
        <v>37</v>
      </c>
      <c r="E39" s="20" t="s">
        <v>32</v>
      </c>
      <c r="F39" s="24">
        <v>8000</v>
      </c>
      <c r="G39" s="79">
        <f t="shared" si="1"/>
        <v>504000</v>
      </c>
      <c r="H39" s="79"/>
      <c r="I39" s="79"/>
      <c r="J39" s="79"/>
      <c r="K39" s="79">
        <f t="shared" ref="K39:S39" si="3">$F$39*$C$39</f>
        <v>56000</v>
      </c>
      <c r="L39" s="79">
        <f t="shared" si="3"/>
        <v>56000</v>
      </c>
      <c r="M39" s="79">
        <f t="shared" si="3"/>
        <v>56000</v>
      </c>
      <c r="N39" s="79">
        <f t="shared" si="3"/>
        <v>56000</v>
      </c>
      <c r="O39" s="79">
        <f t="shared" si="3"/>
        <v>56000</v>
      </c>
      <c r="P39" s="79">
        <f t="shared" si="3"/>
        <v>56000</v>
      </c>
      <c r="Q39" s="79">
        <f t="shared" si="3"/>
        <v>56000</v>
      </c>
      <c r="R39" s="79">
        <f t="shared" si="3"/>
        <v>56000</v>
      </c>
      <c r="S39" s="79">
        <f t="shared" si="3"/>
        <v>56000</v>
      </c>
    </row>
    <row r="40" spans="2:19" ht="30" x14ac:dyDescent="0.25">
      <c r="B40" s="20"/>
      <c r="C40" s="20">
        <v>2</v>
      </c>
      <c r="D40" s="23" t="s">
        <v>37</v>
      </c>
      <c r="E40" s="20" t="s">
        <v>32</v>
      </c>
      <c r="F40" s="24">
        <v>9000</v>
      </c>
      <c r="G40" s="79">
        <f t="shared" si="1"/>
        <v>162000</v>
      </c>
      <c r="H40" s="79"/>
      <c r="I40" s="79"/>
      <c r="J40" s="79"/>
      <c r="K40" s="79">
        <f t="shared" ref="K40:S40" si="4">$F$40*$C$40</f>
        <v>18000</v>
      </c>
      <c r="L40" s="79">
        <f t="shared" si="4"/>
        <v>18000</v>
      </c>
      <c r="M40" s="79">
        <f t="shared" si="4"/>
        <v>18000</v>
      </c>
      <c r="N40" s="79">
        <f t="shared" si="4"/>
        <v>18000</v>
      </c>
      <c r="O40" s="79">
        <f t="shared" si="4"/>
        <v>18000</v>
      </c>
      <c r="P40" s="79">
        <f t="shared" si="4"/>
        <v>18000</v>
      </c>
      <c r="Q40" s="79">
        <f t="shared" si="4"/>
        <v>18000</v>
      </c>
      <c r="R40" s="79">
        <f t="shared" si="4"/>
        <v>18000</v>
      </c>
      <c r="S40" s="79">
        <f t="shared" si="4"/>
        <v>18000</v>
      </c>
    </row>
    <row r="41" spans="2:19" ht="30" x14ac:dyDescent="0.25">
      <c r="B41" s="20"/>
      <c r="C41" s="20">
        <v>2</v>
      </c>
      <c r="D41" s="23" t="s">
        <v>125</v>
      </c>
      <c r="E41" s="20" t="s">
        <v>32</v>
      </c>
      <c r="F41" s="24">
        <v>10000</v>
      </c>
      <c r="G41" s="79">
        <f t="shared" si="1"/>
        <v>140000</v>
      </c>
      <c r="H41" s="79"/>
      <c r="I41" s="79"/>
      <c r="J41" s="79"/>
      <c r="K41" s="79">
        <f t="shared" ref="K41:Q41" si="5">$F$41*$C$41</f>
        <v>20000</v>
      </c>
      <c r="L41" s="79">
        <f t="shared" si="5"/>
        <v>20000</v>
      </c>
      <c r="M41" s="79">
        <f t="shared" si="5"/>
        <v>20000</v>
      </c>
      <c r="N41" s="79">
        <f t="shared" si="5"/>
        <v>20000</v>
      </c>
      <c r="O41" s="79">
        <f t="shared" si="5"/>
        <v>20000</v>
      </c>
      <c r="P41" s="79">
        <f t="shared" si="5"/>
        <v>20000</v>
      </c>
      <c r="Q41" s="79">
        <f t="shared" si="5"/>
        <v>20000</v>
      </c>
      <c r="R41" s="79"/>
      <c r="S41" s="79"/>
    </row>
    <row r="42" spans="2:19" ht="30" x14ac:dyDescent="0.25">
      <c r="B42" s="20"/>
      <c r="C42" s="20">
        <v>1</v>
      </c>
      <c r="D42" s="23" t="s">
        <v>125</v>
      </c>
      <c r="E42" s="20" t="s">
        <v>32</v>
      </c>
      <c r="F42" s="24">
        <v>13000</v>
      </c>
      <c r="G42" s="79">
        <f t="shared" si="1"/>
        <v>91000</v>
      </c>
      <c r="H42" s="79"/>
      <c r="I42" s="79"/>
      <c r="J42" s="79"/>
      <c r="K42" s="79">
        <v>13000</v>
      </c>
      <c r="L42" s="79">
        <v>13000</v>
      </c>
      <c r="M42" s="79">
        <v>13000</v>
      </c>
      <c r="N42" s="79">
        <v>13000</v>
      </c>
      <c r="O42" s="79">
        <v>13000</v>
      </c>
      <c r="P42" s="79">
        <v>13000</v>
      </c>
      <c r="Q42" s="79">
        <v>13000</v>
      </c>
      <c r="R42" s="79"/>
      <c r="S42" s="79"/>
    </row>
    <row r="43" spans="2:19" ht="30" x14ac:dyDescent="0.25">
      <c r="B43" s="20"/>
      <c r="C43" s="20">
        <v>2</v>
      </c>
      <c r="D43" s="23" t="s">
        <v>125</v>
      </c>
      <c r="E43" s="20" t="s">
        <v>34</v>
      </c>
      <c r="F43" s="24">
        <v>9000</v>
      </c>
      <c r="G43" s="79">
        <f t="shared" si="1"/>
        <v>126000</v>
      </c>
      <c r="H43" s="79"/>
      <c r="I43" s="79"/>
      <c r="J43" s="79"/>
      <c r="K43" s="79">
        <f t="shared" ref="K43:Q43" si="6">$F$43*$C$43</f>
        <v>18000</v>
      </c>
      <c r="L43" s="79">
        <f t="shared" si="6"/>
        <v>18000</v>
      </c>
      <c r="M43" s="79">
        <f t="shared" si="6"/>
        <v>18000</v>
      </c>
      <c r="N43" s="79">
        <f t="shared" si="6"/>
        <v>18000</v>
      </c>
      <c r="O43" s="79">
        <f t="shared" si="6"/>
        <v>18000</v>
      </c>
      <c r="P43" s="79">
        <f t="shared" si="6"/>
        <v>18000</v>
      </c>
      <c r="Q43" s="79">
        <f t="shared" si="6"/>
        <v>18000</v>
      </c>
      <c r="R43" s="79"/>
      <c r="S43" s="79"/>
    </row>
    <row r="44" spans="2:19" ht="30" x14ac:dyDescent="0.25">
      <c r="B44" s="20"/>
      <c r="C44" s="20">
        <v>13</v>
      </c>
      <c r="D44" s="23" t="s">
        <v>37</v>
      </c>
      <c r="E44" s="20" t="s">
        <v>34</v>
      </c>
      <c r="F44" s="24">
        <v>10000</v>
      </c>
      <c r="G44" s="79">
        <f t="shared" si="1"/>
        <v>1170000</v>
      </c>
      <c r="H44" s="79"/>
      <c r="I44" s="79"/>
      <c r="J44" s="79"/>
      <c r="K44" s="79">
        <f>$F$44*$C$44</f>
        <v>130000</v>
      </c>
      <c r="L44" s="79">
        <f t="shared" ref="L44:S44" si="7">$F$44*$C$44</f>
        <v>130000</v>
      </c>
      <c r="M44" s="79">
        <f t="shared" si="7"/>
        <v>130000</v>
      </c>
      <c r="N44" s="79">
        <f t="shared" si="7"/>
        <v>130000</v>
      </c>
      <c r="O44" s="79">
        <f t="shared" si="7"/>
        <v>130000</v>
      </c>
      <c r="P44" s="79">
        <f t="shared" si="7"/>
        <v>130000</v>
      </c>
      <c r="Q44" s="79">
        <f t="shared" si="7"/>
        <v>130000</v>
      </c>
      <c r="R44" s="79">
        <f t="shared" si="7"/>
        <v>130000</v>
      </c>
      <c r="S44" s="79">
        <f t="shared" si="7"/>
        <v>130000</v>
      </c>
    </row>
    <row r="45" spans="2:19" ht="30" x14ac:dyDescent="0.25">
      <c r="B45" s="20"/>
      <c r="C45" s="20">
        <v>1</v>
      </c>
      <c r="D45" s="23" t="s">
        <v>125</v>
      </c>
      <c r="E45" s="20" t="s">
        <v>34</v>
      </c>
      <c r="F45" s="24">
        <v>12000</v>
      </c>
      <c r="G45" s="79">
        <f t="shared" si="1"/>
        <v>84000</v>
      </c>
      <c r="H45" s="79"/>
      <c r="I45" s="79"/>
      <c r="J45" s="79"/>
      <c r="K45" s="79">
        <v>12000</v>
      </c>
      <c r="L45" s="79">
        <v>12000</v>
      </c>
      <c r="M45" s="79">
        <v>12000</v>
      </c>
      <c r="N45" s="79">
        <v>12000</v>
      </c>
      <c r="O45" s="79">
        <v>12000</v>
      </c>
      <c r="P45" s="79">
        <v>12000</v>
      </c>
      <c r="Q45" s="79">
        <v>12000</v>
      </c>
      <c r="R45" s="79"/>
      <c r="S45" s="79"/>
    </row>
    <row r="46" spans="2:19" ht="30" x14ac:dyDescent="0.25">
      <c r="B46" s="20"/>
      <c r="C46" s="20">
        <v>1</v>
      </c>
      <c r="D46" s="23" t="s">
        <v>125</v>
      </c>
      <c r="E46" s="20" t="s">
        <v>32</v>
      </c>
      <c r="F46" s="24">
        <v>8000</v>
      </c>
      <c r="G46" s="79">
        <f t="shared" si="1"/>
        <v>52266.67</v>
      </c>
      <c r="H46" s="79"/>
      <c r="I46" s="79"/>
      <c r="J46" s="79"/>
      <c r="K46" s="79">
        <v>4266.67</v>
      </c>
      <c r="L46" s="79">
        <v>8000</v>
      </c>
      <c r="M46" s="79">
        <v>8000</v>
      </c>
      <c r="N46" s="79">
        <v>8000</v>
      </c>
      <c r="O46" s="79">
        <v>8000</v>
      </c>
      <c r="P46" s="79">
        <v>8000</v>
      </c>
      <c r="Q46" s="79">
        <v>8000</v>
      </c>
      <c r="R46" s="79"/>
      <c r="S46" s="79"/>
    </row>
    <row r="47" spans="2:19" ht="30" x14ac:dyDescent="0.25">
      <c r="B47" s="20"/>
      <c r="C47" s="20">
        <v>1</v>
      </c>
      <c r="D47" s="23" t="s">
        <v>125</v>
      </c>
      <c r="E47" s="20" t="s">
        <v>38</v>
      </c>
      <c r="F47" s="24">
        <v>10000</v>
      </c>
      <c r="G47" s="79">
        <f t="shared" si="1"/>
        <v>65333.33</v>
      </c>
      <c r="H47" s="79"/>
      <c r="I47" s="79"/>
      <c r="J47" s="79"/>
      <c r="K47" s="79">
        <v>5333.33</v>
      </c>
      <c r="L47" s="79">
        <v>10000</v>
      </c>
      <c r="M47" s="79">
        <v>10000</v>
      </c>
      <c r="N47" s="79">
        <v>10000</v>
      </c>
      <c r="O47" s="79">
        <v>10000</v>
      </c>
      <c r="P47" s="79">
        <v>10000</v>
      </c>
      <c r="Q47" s="79">
        <v>10000</v>
      </c>
      <c r="R47" s="79"/>
      <c r="S47" s="79"/>
    </row>
    <row r="48" spans="2:19" ht="30" x14ac:dyDescent="0.25">
      <c r="B48" s="20"/>
      <c r="C48" s="20"/>
      <c r="D48" s="20"/>
      <c r="E48" s="20"/>
      <c r="F48" s="25" t="s">
        <v>39</v>
      </c>
      <c r="G48" s="80">
        <f>G24-G25</f>
        <v>11071.400645161048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2:20" ht="17.25" x14ac:dyDescent="0.25">
      <c r="B49" s="26" t="s">
        <v>29</v>
      </c>
      <c r="C49" s="7"/>
      <c r="D49" s="7"/>
      <c r="E49" s="7"/>
      <c r="F49" s="27"/>
      <c r="G49" s="81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2:20" ht="15.75" x14ac:dyDescent="0.25">
      <c r="B50" s="65" t="s">
        <v>40</v>
      </c>
      <c r="C50" s="66">
        <f>SUM(C52:C54)</f>
        <v>4</v>
      </c>
      <c r="D50" s="67"/>
      <c r="E50" s="67"/>
      <c r="F50" s="68" t="s">
        <v>27</v>
      </c>
      <c r="G50" s="82">
        <v>258500</v>
      </c>
      <c r="H50" s="83">
        <f>SUM(H52:H54)</f>
        <v>0</v>
      </c>
      <c r="I50" s="83">
        <f t="shared" ref="I50:S50" si="8">SUM(I52:I54)</f>
        <v>0</v>
      </c>
      <c r="J50" s="83">
        <f t="shared" si="8"/>
        <v>0</v>
      </c>
      <c r="K50" s="83">
        <f t="shared" si="8"/>
        <v>28500</v>
      </c>
      <c r="L50" s="83">
        <f t="shared" si="8"/>
        <v>28500</v>
      </c>
      <c r="M50" s="83">
        <f t="shared" si="8"/>
        <v>28500</v>
      </c>
      <c r="N50" s="83">
        <f t="shared" si="8"/>
        <v>28500</v>
      </c>
      <c r="O50" s="83">
        <f t="shared" si="8"/>
        <v>28500</v>
      </c>
      <c r="P50" s="83">
        <f t="shared" si="8"/>
        <v>28500</v>
      </c>
      <c r="Q50" s="83">
        <f t="shared" si="8"/>
        <v>28500</v>
      </c>
      <c r="R50" s="83">
        <f t="shared" si="8"/>
        <v>28500</v>
      </c>
      <c r="S50" s="83">
        <f t="shared" si="8"/>
        <v>28500</v>
      </c>
    </row>
    <row r="51" spans="2:20" ht="15.75" x14ac:dyDescent="0.25">
      <c r="B51" s="20"/>
      <c r="C51" s="20"/>
      <c r="D51" s="20"/>
      <c r="E51" s="20"/>
      <c r="F51" s="21" t="s">
        <v>28</v>
      </c>
      <c r="G51" s="84">
        <f>SUM(G52:G54)</f>
        <v>256500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2:20" ht="30" x14ac:dyDescent="0.25">
      <c r="B52" s="20"/>
      <c r="C52" s="20">
        <v>1</v>
      </c>
      <c r="D52" s="23" t="s">
        <v>37</v>
      </c>
      <c r="E52" s="20" t="s">
        <v>32</v>
      </c>
      <c r="F52" s="29">
        <v>6500</v>
      </c>
      <c r="G52" s="79">
        <f>SUM(H52:S52)</f>
        <v>58500</v>
      </c>
      <c r="H52" s="79"/>
      <c r="I52" s="79"/>
      <c r="J52" s="79"/>
      <c r="K52" s="85">
        <v>6500</v>
      </c>
      <c r="L52" s="85">
        <v>6500</v>
      </c>
      <c r="M52" s="85">
        <v>6500</v>
      </c>
      <c r="N52" s="85">
        <v>6500</v>
      </c>
      <c r="O52" s="85">
        <v>6500</v>
      </c>
      <c r="P52" s="85">
        <v>6500</v>
      </c>
      <c r="Q52" s="85">
        <v>6500</v>
      </c>
      <c r="R52" s="85">
        <v>6500</v>
      </c>
      <c r="S52" s="85">
        <v>6500</v>
      </c>
      <c r="T52" s="30"/>
    </row>
    <row r="53" spans="2:20" ht="30" x14ac:dyDescent="0.25">
      <c r="B53" s="20"/>
      <c r="C53" s="20">
        <v>2</v>
      </c>
      <c r="D53" s="23" t="s">
        <v>37</v>
      </c>
      <c r="E53" s="20" t="s">
        <v>32</v>
      </c>
      <c r="F53" s="29">
        <v>7000</v>
      </c>
      <c r="G53" s="79">
        <f>SUM(H53:S53)</f>
        <v>126000</v>
      </c>
      <c r="H53" s="79"/>
      <c r="I53" s="79"/>
      <c r="J53" s="79"/>
      <c r="K53" s="86">
        <f t="shared" ref="K53:S53" si="9">$F$53*$C$53</f>
        <v>14000</v>
      </c>
      <c r="L53" s="86">
        <f t="shared" si="9"/>
        <v>14000</v>
      </c>
      <c r="M53" s="86">
        <f t="shared" si="9"/>
        <v>14000</v>
      </c>
      <c r="N53" s="86">
        <f t="shared" si="9"/>
        <v>14000</v>
      </c>
      <c r="O53" s="86">
        <f t="shared" si="9"/>
        <v>14000</v>
      </c>
      <c r="P53" s="86">
        <f t="shared" si="9"/>
        <v>14000</v>
      </c>
      <c r="Q53" s="86">
        <f t="shared" si="9"/>
        <v>14000</v>
      </c>
      <c r="R53" s="86">
        <f t="shared" si="9"/>
        <v>14000</v>
      </c>
      <c r="S53" s="86">
        <f t="shared" si="9"/>
        <v>14000</v>
      </c>
    </row>
    <row r="54" spans="2:20" ht="30" x14ac:dyDescent="0.25">
      <c r="B54" s="20"/>
      <c r="C54" s="20">
        <v>1</v>
      </c>
      <c r="D54" s="23" t="s">
        <v>37</v>
      </c>
      <c r="E54" s="20" t="s">
        <v>34</v>
      </c>
      <c r="F54" s="29">
        <v>8000</v>
      </c>
      <c r="G54" s="79">
        <f>SUM(H54:S54)</f>
        <v>72000</v>
      </c>
      <c r="H54" s="79"/>
      <c r="I54" s="79"/>
      <c r="J54" s="79"/>
      <c r="K54" s="85">
        <v>8000</v>
      </c>
      <c r="L54" s="86">
        <v>8000</v>
      </c>
      <c r="M54" s="86">
        <v>8000</v>
      </c>
      <c r="N54" s="86">
        <v>8000</v>
      </c>
      <c r="O54" s="86">
        <v>8000</v>
      </c>
      <c r="P54" s="86">
        <v>8000</v>
      </c>
      <c r="Q54" s="86">
        <v>8000</v>
      </c>
      <c r="R54" s="86">
        <v>8000</v>
      </c>
      <c r="S54" s="86">
        <v>8000</v>
      </c>
    </row>
    <row r="55" spans="2:20" ht="31.5" x14ac:dyDescent="0.25">
      <c r="B55" s="20"/>
      <c r="C55" s="20"/>
      <c r="D55" s="23"/>
      <c r="E55" s="20"/>
      <c r="F55" s="31" t="s">
        <v>39</v>
      </c>
      <c r="G55" s="80">
        <f>G50-G51</f>
        <v>2000</v>
      </c>
      <c r="H55" s="79"/>
      <c r="I55" s="79"/>
      <c r="J55" s="79"/>
      <c r="K55" s="85"/>
      <c r="L55" s="86"/>
      <c r="M55" s="86"/>
      <c r="N55" s="86"/>
      <c r="O55" s="86"/>
      <c r="P55" s="86"/>
      <c r="Q55" s="86"/>
      <c r="R55" s="86"/>
      <c r="S55" s="86"/>
    </row>
    <row r="56" spans="2:20" ht="17.25" x14ac:dyDescent="0.25">
      <c r="B56" s="12" t="s">
        <v>29</v>
      </c>
      <c r="C56" s="8"/>
      <c r="D56" s="32"/>
      <c r="E56" s="8"/>
      <c r="F56" s="33"/>
      <c r="G56" s="47"/>
      <c r="H56" s="47"/>
      <c r="I56" s="47"/>
      <c r="J56" s="47"/>
      <c r="K56" s="87"/>
      <c r="L56" s="47"/>
      <c r="M56" s="47"/>
      <c r="N56" s="47"/>
      <c r="O56" s="47"/>
      <c r="P56" s="47"/>
      <c r="Q56" s="47"/>
      <c r="R56" s="47"/>
      <c r="S56" s="47"/>
    </row>
    <row r="57" spans="2:20" ht="17.25" x14ac:dyDescent="0.25">
      <c r="B57" s="12" t="s">
        <v>29</v>
      </c>
      <c r="C57" s="8"/>
      <c r="D57" s="32"/>
      <c r="E57" s="8"/>
      <c r="F57" s="32"/>
      <c r="G57" s="47"/>
      <c r="H57" s="47"/>
      <c r="I57" s="47"/>
      <c r="J57" s="47"/>
      <c r="K57" s="87"/>
      <c r="L57" s="47"/>
      <c r="M57" s="47"/>
      <c r="N57" s="47"/>
      <c r="O57" s="47"/>
      <c r="P57" s="47"/>
      <c r="Q57" s="47"/>
      <c r="R57" s="47"/>
      <c r="S57" s="47"/>
    </row>
    <row r="58" spans="2:20" ht="17.25" x14ac:dyDescent="0.25">
      <c r="B58" s="53" t="s">
        <v>42</v>
      </c>
      <c r="C58" s="70">
        <f>C60</f>
        <v>1</v>
      </c>
      <c r="D58" s="69"/>
      <c r="E58" s="53"/>
      <c r="F58" s="54" t="s">
        <v>27</v>
      </c>
      <c r="G58" s="82">
        <v>90000</v>
      </c>
      <c r="H58" s="88">
        <f>SUM(H60:H61)</f>
        <v>0</v>
      </c>
      <c r="I58" s="88">
        <f t="shared" ref="I58:S58" si="10">SUM(I60:I61)</f>
        <v>0</v>
      </c>
      <c r="J58" s="88">
        <f t="shared" si="10"/>
        <v>0</v>
      </c>
      <c r="K58" s="88">
        <f t="shared" si="10"/>
        <v>10000</v>
      </c>
      <c r="L58" s="88">
        <f t="shared" si="10"/>
        <v>10000</v>
      </c>
      <c r="M58" s="88">
        <f t="shared" si="10"/>
        <v>10000</v>
      </c>
      <c r="N58" s="88">
        <f t="shared" si="10"/>
        <v>10000</v>
      </c>
      <c r="O58" s="88">
        <f t="shared" si="10"/>
        <v>10000</v>
      </c>
      <c r="P58" s="88">
        <f t="shared" si="10"/>
        <v>10000</v>
      </c>
      <c r="Q58" s="88">
        <f t="shared" si="10"/>
        <v>10000</v>
      </c>
      <c r="R58" s="88">
        <f t="shared" si="10"/>
        <v>10000</v>
      </c>
      <c r="S58" s="88">
        <f t="shared" si="10"/>
        <v>10000</v>
      </c>
    </row>
    <row r="59" spans="2:20" ht="17.25" x14ac:dyDescent="0.25">
      <c r="B59" s="20"/>
      <c r="C59" s="20"/>
      <c r="D59" s="23"/>
      <c r="E59" s="20"/>
      <c r="F59" s="12" t="s">
        <v>28</v>
      </c>
      <c r="G59" s="84">
        <f>G60</f>
        <v>90000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2:20" ht="30" x14ac:dyDescent="0.25">
      <c r="B60" s="20"/>
      <c r="C60" s="20">
        <v>1</v>
      </c>
      <c r="D60" s="23" t="s">
        <v>37</v>
      </c>
      <c r="E60" s="20" t="s">
        <v>34</v>
      </c>
      <c r="F60" s="29">
        <v>10000</v>
      </c>
      <c r="G60" s="79">
        <f>SUM(H60:S60)</f>
        <v>90000</v>
      </c>
      <c r="H60" s="79"/>
      <c r="I60" s="79"/>
      <c r="J60" s="79"/>
      <c r="K60" s="89">
        <v>10000</v>
      </c>
      <c r="L60" s="89">
        <v>10000</v>
      </c>
      <c r="M60" s="89">
        <v>10000</v>
      </c>
      <c r="N60" s="89">
        <v>10000</v>
      </c>
      <c r="O60" s="89">
        <v>10000</v>
      </c>
      <c r="P60" s="89">
        <v>10000</v>
      </c>
      <c r="Q60" s="89">
        <v>10000</v>
      </c>
      <c r="R60" s="89">
        <v>10000</v>
      </c>
      <c r="S60" s="89">
        <v>10000</v>
      </c>
    </row>
    <row r="61" spans="2:20" ht="31.5" x14ac:dyDescent="0.25">
      <c r="B61" s="20"/>
      <c r="C61" s="20"/>
      <c r="D61" s="23"/>
      <c r="E61" s="20"/>
      <c r="F61" s="31" t="s">
        <v>39</v>
      </c>
      <c r="G61" s="84">
        <f>G58-G59</f>
        <v>0</v>
      </c>
      <c r="H61" s="79"/>
      <c r="I61" s="79"/>
      <c r="J61" s="79"/>
      <c r="K61" s="89"/>
      <c r="L61" s="89"/>
      <c r="M61" s="89"/>
      <c r="N61" s="89"/>
      <c r="O61" s="89"/>
      <c r="P61" s="89"/>
      <c r="Q61" s="89"/>
      <c r="R61" s="89"/>
      <c r="S61" s="89"/>
    </row>
    <row r="62" spans="2:20" ht="17.25" x14ac:dyDescent="0.25">
      <c r="B62" s="12" t="s">
        <v>29</v>
      </c>
      <c r="C62" s="8"/>
      <c r="D62" s="32"/>
      <c r="E62" s="8"/>
      <c r="F62" s="32"/>
      <c r="G62" s="47"/>
      <c r="H62" s="47"/>
      <c r="I62" s="47"/>
      <c r="J62" s="47"/>
      <c r="K62" s="87"/>
      <c r="L62" s="47"/>
      <c r="M62" s="47"/>
      <c r="N62" s="47"/>
      <c r="O62" s="47"/>
      <c r="P62" s="47"/>
      <c r="Q62" s="47"/>
      <c r="R62" s="47"/>
      <c r="S62" s="47"/>
    </row>
    <row r="63" spans="2:20" ht="17.25" x14ac:dyDescent="0.25">
      <c r="B63" s="53" t="s">
        <v>41</v>
      </c>
      <c r="C63" s="70">
        <f>SUM(C65:C86)</f>
        <v>55</v>
      </c>
      <c r="D63" s="69"/>
      <c r="E63" s="53"/>
      <c r="F63" s="54" t="s">
        <v>27</v>
      </c>
      <c r="G63" s="82">
        <v>2494106</v>
      </c>
      <c r="H63" s="88">
        <f t="shared" ref="H63:S63" si="11">SUM(H65:H88)</f>
        <v>0</v>
      </c>
      <c r="I63" s="88">
        <f t="shared" si="11"/>
        <v>0</v>
      </c>
      <c r="J63" s="88">
        <f t="shared" si="11"/>
        <v>0</v>
      </c>
      <c r="K63" s="88">
        <f t="shared" si="11"/>
        <v>0</v>
      </c>
      <c r="L63" s="88">
        <f t="shared" si="11"/>
        <v>83500</v>
      </c>
      <c r="M63" s="88">
        <f t="shared" si="11"/>
        <v>127000</v>
      </c>
      <c r="N63" s="88">
        <f t="shared" si="11"/>
        <v>167903.22999999998</v>
      </c>
      <c r="O63" s="88">
        <f t="shared" si="11"/>
        <v>443036.81</v>
      </c>
      <c r="P63" s="88">
        <f t="shared" si="11"/>
        <v>414326.25</v>
      </c>
      <c r="Q63" s="88">
        <f t="shared" si="11"/>
        <v>411726.25</v>
      </c>
      <c r="R63" s="88">
        <f t="shared" si="11"/>
        <v>411726.25</v>
      </c>
      <c r="S63" s="88">
        <f t="shared" si="11"/>
        <v>411726.25</v>
      </c>
    </row>
    <row r="64" spans="2:20" ht="17.25" x14ac:dyDescent="0.25">
      <c r="B64" s="8"/>
      <c r="C64" s="8"/>
      <c r="D64" s="32"/>
      <c r="E64" s="8"/>
      <c r="F64" s="12" t="s">
        <v>28</v>
      </c>
      <c r="G64" s="81">
        <f>SUM(G65:G87)</f>
        <v>2470945.04</v>
      </c>
      <c r="H64" s="47"/>
      <c r="I64" s="47"/>
      <c r="J64" s="47"/>
      <c r="K64" s="87"/>
      <c r="L64" s="87"/>
      <c r="M64" s="87"/>
      <c r="N64" s="87"/>
      <c r="O64" s="87"/>
      <c r="P64" s="87"/>
      <c r="Q64" s="87"/>
      <c r="R64" s="87"/>
      <c r="S64" s="87"/>
    </row>
    <row r="65" spans="2:19" ht="30" x14ac:dyDescent="0.25">
      <c r="B65" s="8"/>
      <c r="C65" s="8">
        <v>1</v>
      </c>
      <c r="D65" s="32" t="s">
        <v>101</v>
      </c>
      <c r="E65" s="8" t="s">
        <v>99</v>
      </c>
      <c r="F65" s="56">
        <v>10000</v>
      </c>
      <c r="G65" s="79">
        <f t="shared" ref="G65:G86" si="12">SUM(H65:S65)</f>
        <v>40000</v>
      </c>
      <c r="H65" s="47"/>
      <c r="I65" s="47"/>
      <c r="J65" s="47"/>
      <c r="K65" s="87"/>
      <c r="L65" s="87">
        <f>$F$65*$C$65</f>
        <v>10000</v>
      </c>
      <c r="M65" s="87">
        <f>$F$65*$C$65</f>
        <v>10000</v>
      </c>
      <c r="N65" s="87">
        <f>$F$65*$C$65</f>
        <v>10000</v>
      </c>
      <c r="O65" s="87">
        <f>$F$65*$C$65</f>
        <v>10000</v>
      </c>
      <c r="P65" s="87"/>
      <c r="Q65" s="87"/>
      <c r="R65" s="87"/>
      <c r="S65" s="87"/>
    </row>
    <row r="66" spans="2:19" ht="30" x14ac:dyDescent="0.25">
      <c r="B66" s="8"/>
      <c r="C66" s="8">
        <v>1</v>
      </c>
      <c r="D66" s="32" t="s">
        <v>102</v>
      </c>
      <c r="E66" s="8" t="s">
        <v>99</v>
      </c>
      <c r="F66" s="56">
        <v>10000</v>
      </c>
      <c r="G66" s="79">
        <f t="shared" si="12"/>
        <v>40000</v>
      </c>
      <c r="H66" s="47"/>
      <c r="I66" s="47"/>
      <c r="J66" s="47"/>
      <c r="K66" s="87"/>
      <c r="L66" s="90"/>
      <c r="M66" s="90">
        <f>+$F$66*$C$66</f>
        <v>10000</v>
      </c>
      <c r="N66" s="90">
        <f>+$F$66*$C$66</f>
        <v>10000</v>
      </c>
      <c r="O66" s="90">
        <f>+$F$66*$C$66</f>
        <v>10000</v>
      </c>
      <c r="P66" s="90">
        <f>+$F$66*$C$66</f>
        <v>10000</v>
      </c>
      <c r="Q66" s="87"/>
      <c r="R66" s="87"/>
      <c r="S66" s="87"/>
    </row>
    <row r="67" spans="2:19" ht="30" x14ac:dyDescent="0.25">
      <c r="B67" s="8"/>
      <c r="C67" s="8">
        <v>1</v>
      </c>
      <c r="D67" s="32" t="s">
        <v>102</v>
      </c>
      <c r="E67" s="8" t="s">
        <v>99</v>
      </c>
      <c r="F67" s="56">
        <v>12500</v>
      </c>
      <c r="G67" s="79">
        <f t="shared" si="12"/>
        <v>50000</v>
      </c>
      <c r="H67" s="47"/>
      <c r="I67" s="47"/>
      <c r="J67" s="47"/>
      <c r="K67" s="87"/>
      <c r="L67" s="90"/>
      <c r="M67" s="90">
        <f>+$F$67*$C$67</f>
        <v>12500</v>
      </c>
      <c r="N67" s="90">
        <f>+$F$67*$C$67</f>
        <v>12500</v>
      </c>
      <c r="O67" s="90">
        <f>+$F$67*$C$67</f>
        <v>12500</v>
      </c>
      <c r="P67" s="90">
        <f>+$F$67*$C$67</f>
        <v>12500</v>
      </c>
      <c r="Q67" s="87"/>
      <c r="R67" s="87"/>
      <c r="S67" s="87"/>
    </row>
    <row r="68" spans="2:19" ht="30" x14ac:dyDescent="0.25">
      <c r="B68" s="8"/>
      <c r="C68" s="8">
        <v>2</v>
      </c>
      <c r="D68" s="32" t="s">
        <v>102</v>
      </c>
      <c r="E68" s="8" t="s">
        <v>100</v>
      </c>
      <c r="F68" s="56">
        <v>6500</v>
      </c>
      <c r="G68" s="79">
        <f t="shared" si="12"/>
        <v>52000</v>
      </c>
      <c r="H68" s="47"/>
      <c r="I68" s="47"/>
      <c r="J68" s="47"/>
      <c r="K68" s="87"/>
      <c r="L68" s="90"/>
      <c r="M68" s="90">
        <f>+$C$68*$F$68</f>
        <v>13000</v>
      </c>
      <c r="N68" s="90">
        <f>+$C$68*$F$68</f>
        <v>13000</v>
      </c>
      <c r="O68" s="90">
        <f>+$C$68*$F$68</f>
        <v>13000</v>
      </c>
      <c r="P68" s="90">
        <f>+$C$68*$F$68</f>
        <v>13000</v>
      </c>
      <c r="Q68" s="87"/>
      <c r="R68" s="87"/>
      <c r="S68" s="87"/>
    </row>
    <row r="69" spans="2:19" ht="30" x14ac:dyDescent="0.25">
      <c r="B69" s="8"/>
      <c r="C69" s="8">
        <v>1</v>
      </c>
      <c r="D69" s="32" t="s">
        <v>102</v>
      </c>
      <c r="E69" s="8" t="s">
        <v>100</v>
      </c>
      <c r="F69" s="56">
        <v>8000</v>
      </c>
      <c r="G69" s="79">
        <f t="shared" si="12"/>
        <v>32000</v>
      </c>
      <c r="H69" s="47"/>
      <c r="I69" s="47"/>
      <c r="J69" s="47"/>
      <c r="K69" s="87"/>
      <c r="L69" s="90"/>
      <c r="M69" s="90">
        <f>+$C$69*$F$69</f>
        <v>8000</v>
      </c>
      <c r="N69" s="90">
        <f>+$C$69*$F$69</f>
        <v>8000</v>
      </c>
      <c r="O69" s="90">
        <f>+$C$69*$F$69</f>
        <v>8000</v>
      </c>
      <c r="P69" s="87">
        <f>+$C$69*$F$69</f>
        <v>8000</v>
      </c>
      <c r="Q69" s="87"/>
      <c r="R69" s="87"/>
      <c r="S69" s="87"/>
    </row>
    <row r="70" spans="2:19" ht="30" x14ac:dyDescent="0.25">
      <c r="B70" s="8"/>
      <c r="C70" s="8">
        <v>1</v>
      </c>
      <c r="D70" s="32" t="s">
        <v>103</v>
      </c>
      <c r="E70" s="8" t="s">
        <v>99</v>
      </c>
      <c r="F70" s="56">
        <v>12500</v>
      </c>
      <c r="G70" s="79">
        <f t="shared" si="12"/>
        <v>75000</v>
      </c>
      <c r="H70" s="47"/>
      <c r="I70" s="47"/>
      <c r="J70" s="47"/>
      <c r="K70" s="87"/>
      <c r="L70" s="90"/>
      <c r="M70" s="90"/>
      <c r="N70" s="90">
        <f t="shared" ref="N70:S70" si="13">+$F$70*$C$70</f>
        <v>12500</v>
      </c>
      <c r="O70" s="90">
        <f t="shared" si="13"/>
        <v>12500</v>
      </c>
      <c r="P70" s="90">
        <f t="shared" si="13"/>
        <v>12500</v>
      </c>
      <c r="Q70" s="90">
        <f t="shared" si="13"/>
        <v>12500</v>
      </c>
      <c r="R70" s="90">
        <f t="shared" si="13"/>
        <v>12500</v>
      </c>
      <c r="S70" s="90">
        <f t="shared" si="13"/>
        <v>12500</v>
      </c>
    </row>
    <row r="71" spans="2:19" ht="30" x14ac:dyDescent="0.25">
      <c r="B71" s="8"/>
      <c r="C71" s="8">
        <v>1</v>
      </c>
      <c r="D71" s="32" t="s">
        <v>104</v>
      </c>
      <c r="E71" s="8" t="s">
        <v>99</v>
      </c>
      <c r="F71" s="56">
        <v>12000</v>
      </c>
      <c r="G71" s="79">
        <f t="shared" si="12"/>
        <v>96000</v>
      </c>
      <c r="H71" s="47"/>
      <c r="I71" s="47"/>
      <c r="J71" s="47"/>
      <c r="K71" s="87"/>
      <c r="L71" s="90">
        <f t="shared" ref="L71:S71" si="14">+$C$71*$F$71</f>
        <v>12000</v>
      </c>
      <c r="M71" s="90">
        <f t="shared" si="14"/>
        <v>12000</v>
      </c>
      <c r="N71" s="90">
        <f t="shared" si="14"/>
        <v>12000</v>
      </c>
      <c r="O71" s="90">
        <f t="shared" si="14"/>
        <v>12000</v>
      </c>
      <c r="P71" s="87">
        <f t="shared" si="14"/>
        <v>12000</v>
      </c>
      <c r="Q71" s="87">
        <f t="shared" si="14"/>
        <v>12000</v>
      </c>
      <c r="R71" s="87">
        <f t="shared" si="14"/>
        <v>12000</v>
      </c>
      <c r="S71" s="87">
        <f t="shared" si="14"/>
        <v>12000</v>
      </c>
    </row>
    <row r="72" spans="2:19" ht="30" x14ac:dyDescent="0.25">
      <c r="B72" s="8"/>
      <c r="C72" s="8">
        <v>4</v>
      </c>
      <c r="D72" s="32" t="s">
        <v>105</v>
      </c>
      <c r="E72" s="8" t="s">
        <v>99</v>
      </c>
      <c r="F72" s="56">
        <v>10000</v>
      </c>
      <c r="G72" s="79">
        <f t="shared" si="12"/>
        <v>160000</v>
      </c>
      <c r="H72" s="47"/>
      <c r="I72" s="47"/>
      <c r="J72" s="47"/>
      <c r="K72" s="87"/>
      <c r="L72" s="90">
        <f>+$C$72*$F$72</f>
        <v>40000</v>
      </c>
      <c r="M72" s="90">
        <f>+$C$72*$F$72</f>
        <v>40000</v>
      </c>
      <c r="N72" s="90">
        <f>+$C$72*$F$72</f>
        <v>40000</v>
      </c>
      <c r="O72" s="90">
        <f>+$C$72*$F$72</f>
        <v>40000</v>
      </c>
      <c r="P72" s="87"/>
      <c r="Q72" s="87"/>
      <c r="R72" s="87"/>
      <c r="S72" s="87"/>
    </row>
    <row r="73" spans="2:19" ht="30" x14ac:dyDescent="0.25">
      <c r="B73" s="8"/>
      <c r="C73" s="8">
        <v>1</v>
      </c>
      <c r="D73" s="32" t="s">
        <v>105</v>
      </c>
      <c r="E73" s="8" t="s">
        <v>100</v>
      </c>
      <c r="F73" s="56">
        <v>6500</v>
      </c>
      <c r="G73" s="79">
        <f t="shared" si="12"/>
        <v>26000</v>
      </c>
      <c r="H73" s="47"/>
      <c r="I73" s="47"/>
      <c r="J73" s="47"/>
      <c r="K73" s="87"/>
      <c r="L73" s="90">
        <f>+$F$73*$C$73</f>
        <v>6500</v>
      </c>
      <c r="M73" s="90">
        <f>+$F$73*$C$73</f>
        <v>6500</v>
      </c>
      <c r="N73" s="90">
        <f>+$F$73*$C$73</f>
        <v>6500</v>
      </c>
      <c r="O73" s="90">
        <f>+$F$73*$C$73</f>
        <v>6500</v>
      </c>
      <c r="P73" s="87"/>
      <c r="Q73" s="87"/>
      <c r="R73" s="87"/>
      <c r="S73" s="87"/>
    </row>
    <row r="74" spans="2:19" ht="30" x14ac:dyDescent="0.25">
      <c r="B74" s="8"/>
      <c r="C74" s="8">
        <v>1</v>
      </c>
      <c r="D74" s="32" t="s">
        <v>106</v>
      </c>
      <c r="E74" s="8" t="s">
        <v>99</v>
      </c>
      <c r="F74" s="56">
        <v>10000</v>
      </c>
      <c r="G74" s="79">
        <f t="shared" si="12"/>
        <v>80000</v>
      </c>
      <c r="H74" s="47"/>
      <c r="I74" s="47"/>
      <c r="J74" s="47"/>
      <c r="K74" s="87"/>
      <c r="L74" s="90">
        <f t="shared" ref="L74:S74" si="15">+$F$74*$C$74</f>
        <v>10000</v>
      </c>
      <c r="M74" s="90">
        <f t="shared" si="15"/>
        <v>10000</v>
      </c>
      <c r="N74" s="90">
        <f t="shared" si="15"/>
        <v>10000</v>
      </c>
      <c r="O74" s="90">
        <f t="shared" si="15"/>
        <v>10000</v>
      </c>
      <c r="P74" s="90">
        <f t="shared" si="15"/>
        <v>10000</v>
      </c>
      <c r="Q74" s="90">
        <f t="shared" si="15"/>
        <v>10000</v>
      </c>
      <c r="R74" s="90">
        <f t="shared" si="15"/>
        <v>10000</v>
      </c>
      <c r="S74" s="90">
        <f t="shared" si="15"/>
        <v>10000</v>
      </c>
    </row>
    <row r="75" spans="2:19" ht="30" x14ac:dyDescent="0.25">
      <c r="B75" s="8"/>
      <c r="C75" s="8">
        <v>1</v>
      </c>
      <c r="D75" s="32" t="s">
        <v>106</v>
      </c>
      <c r="E75" s="8" t="s">
        <v>100</v>
      </c>
      <c r="F75" s="56">
        <v>5000</v>
      </c>
      <c r="G75" s="79">
        <f t="shared" si="12"/>
        <v>40000</v>
      </c>
      <c r="H75" s="47"/>
      <c r="I75" s="47"/>
      <c r="J75" s="47"/>
      <c r="K75" s="87"/>
      <c r="L75" s="90">
        <f t="shared" ref="L75:S75" si="16">+$F$75*$C$75</f>
        <v>5000</v>
      </c>
      <c r="M75" s="90">
        <f t="shared" si="16"/>
        <v>5000</v>
      </c>
      <c r="N75" s="90">
        <f t="shared" si="16"/>
        <v>5000</v>
      </c>
      <c r="O75" s="90">
        <f t="shared" si="16"/>
        <v>5000</v>
      </c>
      <c r="P75" s="90">
        <f t="shared" si="16"/>
        <v>5000</v>
      </c>
      <c r="Q75" s="90">
        <f t="shared" si="16"/>
        <v>5000</v>
      </c>
      <c r="R75" s="90">
        <f t="shared" si="16"/>
        <v>5000</v>
      </c>
      <c r="S75" s="90">
        <f t="shared" si="16"/>
        <v>5000</v>
      </c>
    </row>
    <row r="76" spans="2:19" ht="30" x14ac:dyDescent="0.25">
      <c r="B76" s="8"/>
      <c r="C76" s="8">
        <v>3</v>
      </c>
      <c r="D76" s="32" t="s">
        <v>107</v>
      </c>
      <c r="E76" s="8" t="s">
        <v>99</v>
      </c>
      <c r="F76" s="56">
        <v>15000</v>
      </c>
      <c r="G76" s="79">
        <f t="shared" si="12"/>
        <v>249677.43</v>
      </c>
      <c r="H76" s="47"/>
      <c r="I76" s="47"/>
      <c r="J76" s="47"/>
      <c r="K76" s="87"/>
      <c r="L76" s="90"/>
      <c r="M76" s="90"/>
      <c r="N76" s="90">
        <v>24677.43</v>
      </c>
      <c r="O76" s="90">
        <f>+$F$76*$C$76</f>
        <v>45000</v>
      </c>
      <c r="P76" s="90">
        <f>+$F$76*$C$76</f>
        <v>45000</v>
      </c>
      <c r="Q76" s="90">
        <f>+$F$76*$C$76</f>
        <v>45000</v>
      </c>
      <c r="R76" s="90">
        <f>+$F$76*$C$76</f>
        <v>45000</v>
      </c>
      <c r="S76" s="90">
        <f>+$F$76*$C$76</f>
        <v>45000</v>
      </c>
    </row>
    <row r="77" spans="2:19" ht="30" x14ac:dyDescent="0.25">
      <c r="B77" s="8"/>
      <c r="C77" s="8">
        <v>1</v>
      </c>
      <c r="D77" s="32" t="s">
        <v>108</v>
      </c>
      <c r="E77" s="8" t="s">
        <v>99</v>
      </c>
      <c r="F77" s="56">
        <v>10000</v>
      </c>
      <c r="G77" s="79">
        <f t="shared" si="12"/>
        <v>52258.06</v>
      </c>
      <c r="H77" s="47"/>
      <c r="I77" s="47"/>
      <c r="J77" s="47"/>
      <c r="K77" s="87"/>
      <c r="L77" s="90"/>
      <c r="M77" s="90"/>
      <c r="N77" s="90">
        <v>2258.06</v>
      </c>
      <c r="O77" s="90">
        <f>+$F$77*$C$77</f>
        <v>10000</v>
      </c>
      <c r="P77" s="90">
        <f>+$F$77*$C$77</f>
        <v>10000</v>
      </c>
      <c r="Q77" s="90">
        <f>+$F$77*$C$77</f>
        <v>10000</v>
      </c>
      <c r="R77" s="90">
        <f>+$F$77*$C$77</f>
        <v>10000</v>
      </c>
      <c r="S77" s="90">
        <f>+$F$77*$C$77</f>
        <v>10000</v>
      </c>
    </row>
    <row r="78" spans="2:19" ht="30" x14ac:dyDescent="0.25">
      <c r="B78" s="8"/>
      <c r="C78" s="8">
        <v>1</v>
      </c>
      <c r="D78" s="32" t="s">
        <v>108</v>
      </c>
      <c r="E78" s="8" t="s">
        <v>100</v>
      </c>
      <c r="F78" s="56">
        <v>6500</v>
      </c>
      <c r="G78" s="79">
        <f t="shared" si="12"/>
        <v>33967.74</v>
      </c>
      <c r="H78" s="47"/>
      <c r="I78" s="47"/>
      <c r="J78" s="47"/>
      <c r="K78" s="87"/>
      <c r="L78" s="90"/>
      <c r="M78" s="90"/>
      <c r="N78" s="90">
        <v>1467.74</v>
      </c>
      <c r="O78" s="90">
        <v>6500</v>
      </c>
      <c r="P78" s="90">
        <v>6500</v>
      </c>
      <c r="Q78" s="90">
        <v>6500</v>
      </c>
      <c r="R78" s="90">
        <v>6500</v>
      </c>
      <c r="S78" s="90">
        <v>6500</v>
      </c>
    </row>
    <row r="79" spans="2:19" ht="30" x14ac:dyDescent="0.25">
      <c r="B79" s="8"/>
      <c r="C79" s="8">
        <v>1</v>
      </c>
      <c r="D79" s="32" t="s">
        <v>109</v>
      </c>
      <c r="E79" s="8" t="s">
        <v>99</v>
      </c>
      <c r="F79" s="56">
        <v>26400</v>
      </c>
      <c r="G79" s="79">
        <f t="shared" si="12"/>
        <v>132000</v>
      </c>
      <c r="H79" s="47"/>
      <c r="I79" s="47"/>
      <c r="J79" s="47"/>
      <c r="K79" s="87"/>
      <c r="L79" s="90"/>
      <c r="M79" s="90"/>
      <c r="N79" s="90"/>
      <c r="O79" s="90">
        <v>26400</v>
      </c>
      <c r="P79" s="90">
        <v>26400</v>
      </c>
      <c r="Q79" s="90">
        <v>26400</v>
      </c>
      <c r="R79" s="90">
        <v>26400</v>
      </c>
      <c r="S79" s="90">
        <v>26400</v>
      </c>
    </row>
    <row r="80" spans="2:19" ht="30" x14ac:dyDescent="0.25">
      <c r="B80" s="8"/>
      <c r="C80" s="8">
        <v>1</v>
      </c>
      <c r="D80" s="32" t="s">
        <v>110</v>
      </c>
      <c r="E80" s="8" t="s">
        <v>99</v>
      </c>
      <c r="F80" s="56">
        <v>15826.25</v>
      </c>
      <c r="G80" s="79">
        <f t="shared" si="12"/>
        <v>69941.81</v>
      </c>
      <c r="H80" s="47"/>
      <c r="I80" s="47"/>
      <c r="J80" s="47"/>
      <c r="K80" s="87"/>
      <c r="L80" s="90"/>
      <c r="M80" s="90"/>
      <c r="N80" s="90"/>
      <c r="O80" s="90">
        <v>6636.81</v>
      </c>
      <c r="P80" s="90">
        <v>15826.25</v>
      </c>
      <c r="Q80" s="90">
        <v>15826.25</v>
      </c>
      <c r="R80" s="90">
        <v>15826.25</v>
      </c>
      <c r="S80" s="90">
        <v>15826.25</v>
      </c>
    </row>
    <row r="81" spans="2:20" ht="30" x14ac:dyDescent="0.25">
      <c r="B81" s="8"/>
      <c r="C81" s="8">
        <v>1</v>
      </c>
      <c r="D81" s="58" t="s">
        <v>111</v>
      </c>
      <c r="E81" s="8" t="s">
        <v>100</v>
      </c>
      <c r="F81" s="56">
        <v>6500</v>
      </c>
      <c r="G81" s="79">
        <f t="shared" si="12"/>
        <v>22100</v>
      </c>
      <c r="H81" s="47"/>
      <c r="I81" s="47"/>
      <c r="J81" s="47"/>
      <c r="K81" s="87"/>
      <c r="L81" s="90"/>
      <c r="M81" s="90"/>
      <c r="N81" s="90"/>
      <c r="O81" s="90"/>
      <c r="P81" s="90">
        <v>2600</v>
      </c>
      <c r="Q81" s="90">
        <v>6500</v>
      </c>
      <c r="R81" s="90">
        <v>6500</v>
      </c>
      <c r="S81" s="90">
        <v>6500</v>
      </c>
    </row>
    <row r="82" spans="2:20" ht="30" x14ac:dyDescent="0.25">
      <c r="B82" s="8"/>
      <c r="C82" s="8">
        <v>4</v>
      </c>
      <c r="D82" s="58" t="s">
        <v>111</v>
      </c>
      <c r="E82" s="8" t="s">
        <v>99</v>
      </c>
      <c r="F82" s="56">
        <v>10000</v>
      </c>
      <c r="G82" s="79">
        <f t="shared" si="12"/>
        <v>136000</v>
      </c>
      <c r="H82" s="47"/>
      <c r="I82" s="47"/>
      <c r="J82" s="47"/>
      <c r="K82" s="87"/>
      <c r="L82" s="90"/>
      <c r="M82" s="90"/>
      <c r="N82" s="90"/>
      <c r="O82" s="90"/>
      <c r="P82" s="90">
        <v>16000</v>
      </c>
      <c r="Q82" s="90">
        <f>+$F$82*$C$82</f>
        <v>40000</v>
      </c>
      <c r="R82" s="90">
        <f>+$F$82*$C$82</f>
        <v>40000</v>
      </c>
      <c r="S82" s="90">
        <f>+$F$82*$C$82</f>
        <v>40000</v>
      </c>
    </row>
    <row r="83" spans="2:20" ht="30" x14ac:dyDescent="0.25">
      <c r="B83" s="8"/>
      <c r="C83" s="8">
        <v>2</v>
      </c>
      <c r="D83" s="32" t="s">
        <v>114</v>
      </c>
      <c r="E83" s="8" t="s">
        <v>100</v>
      </c>
      <c r="F83" s="56">
        <v>6500</v>
      </c>
      <c r="G83" s="79">
        <f t="shared" si="12"/>
        <v>39000</v>
      </c>
      <c r="H83" s="47"/>
      <c r="I83" s="47"/>
      <c r="J83" s="47"/>
      <c r="K83" s="87"/>
      <c r="L83" s="90"/>
      <c r="M83" s="90"/>
      <c r="N83" s="90"/>
      <c r="O83" s="90"/>
      <c r="P83" s="90"/>
      <c r="Q83" s="90">
        <f>+$F$83*$C$83</f>
        <v>13000</v>
      </c>
      <c r="R83" s="90">
        <f>+$F$83*$C$83</f>
        <v>13000</v>
      </c>
      <c r="S83" s="90">
        <f>+$F$83*$C$83</f>
        <v>13000</v>
      </c>
    </row>
    <row r="84" spans="2:20" ht="30" x14ac:dyDescent="0.25">
      <c r="B84" s="8"/>
      <c r="C84" s="8">
        <v>12</v>
      </c>
      <c r="D84" s="32" t="s">
        <v>109</v>
      </c>
      <c r="E84" s="8" t="s">
        <v>100</v>
      </c>
      <c r="F84" s="56">
        <v>8000</v>
      </c>
      <c r="G84" s="79">
        <f t="shared" si="12"/>
        <v>480000</v>
      </c>
      <c r="H84" s="47"/>
      <c r="I84" s="47"/>
      <c r="J84" s="47"/>
      <c r="K84" s="87"/>
      <c r="L84" s="90"/>
      <c r="M84" s="90"/>
      <c r="N84" s="90"/>
      <c r="O84" s="90">
        <f>+$F$84*$C$84</f>
        <v>96000</v>
      </c>
      <c r="P84" s="90">
        <f>+$F$84*$C$84</f>
        <v>96000</v>
      </c>
      <c r="Q84" s="90">
        <f>+$F$84*$C$84</f>
        <v>96000</v>
      </c>
      <c r="R84" s="90">
        <f>+$F$84*$C$84</f>
        <v>96000</v>
      </c>
      <c r="S84" s="90">
        <f>+$F$84*$C$84</f>
        <v>96000</v>
      </c>
    </row>
    <row r="85" spans="2:20" ht="30" x14ac:dyDescent="0.25">
      <c r="B85" s="8"/>
      <c r="C85" s="8">
        <v>9</v>
      </c>
      <c r="D85" s="32" t="s">
        <v>109</v>
      </c>
      <c r="E85" s="8" t="s">
        <v>100</v>
      </c>
      <c r="F85" s="56">
        <v>7000</v>
      </c>
      <c r="G85" s="79">
        <f t="shared" ref="G85" si="17">SUM(H85:S85)</f>
        <v>315000</v>
      </c>
      <c r="H85" s="47"/>
      <c r="I85" s="47"/>
      <c r="J85" s="47"/>
      <c r="K85" s="87"/>
      <c r="L85" s="90"/>
      <c r="M85" s="90"/>
      <c r="N85" s="90"/>
      <c r="O85" s="90">
        <f>+$F$85*$C$85</f>
        <v>63000</v>
      </c>
      <c r="P85" s="90">
        <f t="shared" ref="P85:S85" si="18">+$F$85*$C$85</f>
        <v>63000</v>
      </c>
      <c r="Q85" s="90">
        <f t="shared" si="18"/>
        <v>63000</v>
      </c>
      <c r="R85" s="90">
        <f t="shared" si="18"/>
        <v>63000</v>
      </c>
      <c r="S85" s="90">
        <f t="shared" si="18"/>
        <v>63000</v>
      </c>
    </row>
    <row r="86" spans="2:20" ht="30" x14ac:dyDescent="0.25">
      <c r="B86" s="8"/>
      <c r="C86" s="8">
        <v>5</v>
      </c>
      <c r="D86" s="32" t="s">
        <v>109</v>
      </c>
      <c r="E86" s="8" t="s">
        <v>99</v>
      </c>
      <c r="F86" s="56">
        <v>10000</v>
      </c>
      <c r="G86" s="79">
        <f t="shared" si="12"/>
        <v>250000</v>
      </c>
      <c r="H86" s="47"/>
      <c r="I86" s="47"/>
      <c r="J86" s="47"/>
      <c r="K86" s="87"/>
      <c r="L86" s="90"/>
      <c r="M86" s="90"/>
      <c r="N86" s="90"/>
      <c r="O86" s="90">
        <f>+$F$86*$C$86</f>
        <v>50000</v>
      </c>
      <c r="P86" s="90">
        <f>+$F$86*$C$86</f>
        <v>50000</v>
      </c>
      <c r="Q86" s="90">
        <f>+$F$86*$C$86</f>
        <v>50000</v>
      </c>
      <c r="R86" s="90">
        <f>+$F$86*$C$86</f>
        <v>50000</v>
      </c>
      <c r="S86" s="90">
        <f>+$F$86*$C$86</f>
        <v>50000</v>
      </c>
    </row>
    <row r="87" spans="2:20" ht="15.75" x14ac:dyDescent="0.25">
      <c r="B87" s="8"/>
      <c r="C87" s="8"/>
      <c r="D87" s="32"/>
      <c r="E87" s="8"/>
      <c r="F87" s="56"/>
      <c r="G87" s="47"/>
      <c r="H87" s="47"/>
      <c r="I87" s="47"/>
      <c r="J87" s="47"/>
      <c r="K87" s="87"/>
      <c r="L87" s="90"/>
      <c r="M87" s="90"/>
      <c r="N87" s="90"/>
      <c r="O87" s="90"/>
      <c r="P87" s="90"/>
      <c r="Q87" s="90"/>
      <c r="R87" s="90"/>
      <c r="S87" s="90"/>
    </row>
    <row r="88" spans="2:20" ht="31.5" x14ac:dyDescent="0.25">
      <c r="B88" s="8"/>
      <c r="C88" s="8"/>
      <c r="D88" s="32"/>
      <c r="E88" s="8"/>
      <c r="F88" s="56" t="s">
        <v>39</v>
      </c>
      <c r="G88" s="47">
        <f>+G63-G64</f>
        <v>23160.959999999963</v>
      </c>
      <c r="H88" s="47"/>
      <c r="I88" s="47"/>
      <c r="J88" s="47"/>
      <c r="K88" s="87"/>
      <c r="L88" s="90"/>
      <c r="M88" s="90"/>
      <c r="N88" s="90"/>
      <c r="O88" s="90"/>
      <c r="P88" s="90"/>
      <c r="Q88" s="90"/>
      <c r="R88" s="90"/>
      <c r="S88" s="90"/>
    </row>
    <row r="89" spans="2:20" ht="15.75" x14ac:dyDescent="0.25">
      <c r="B89" s="8"/>
      <c r="C89" s="8"/>
      <c r="D89" s="32"/>
      <c r="E89" s="8"/>
      <c r="F89" s="56"/>
      <c r="G89" s="47"/>
      <c r="H89" s="47"/>
      <c r="I89" s="47"/>
      <c r="J89" s="47"/>
      <c r="K89" s="87"/>
      <c r="L89" s="90"/>
      <c r="M89" s="90"/>
      <c r="N89" s="90"/>
      <c r="O89" s="90"/>
      <c r="P89" s="90"/>
      <c r="Q89" s="90"/>
      <c r="R89" s="90"/>
      <c r="S89" s="90"/>
    </row>
    <row r="90" spans="2:20" x14ac:dyDescent="0.25">
      <c r="B90" s="35" t="s">
        <v>43</v>
      </c>
      <c r="C90" s="8"/>
      <c r="D90" s="8"/>
      <c r="E90" s="8"/>
      <c r="F90" s="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</row>
    <row r="91" spans="2:20" ht="17.25" x14ac:dyDescent="0.25">
      <c r="B91" s="53" t="s">
        <v>44</v>
      </c>
      <c r="C91" s="71">
        <f>SUM(C93:C98)</f>
        <v>6</v>
      </c>
      <c r="D91" s="53"/>
      <c r="E91" s="53"/>
      <c r="F91" s="54" t="s">
        <v>27</v>
      </c>
      <c r="G91" s="82">
        <v>269397</v>
      </c>
      <c r="H91" s="83">
        <f t="shared" ref="H91:S91" si="19">SUM(H93:H98)</f>
        <v>20322.580645161288</v>
      </c>
      <c r="I91" s="83">
        <f t="shared" si="19"/>
        <v>21000</v>
      </c>
      <c r="J91" s="83">
        <f t="shared" si="19"/>
        <v>21000</v>
      </c>
      <c r="K91" s="83">
        <f t="shared" si="19"/>
        <v>23000</v>
      </c>
      <c r="L91" s="83">
        <f t="shared" si="19"/>
        <v>23000</v>
      </c>
      <c r="M91" s="83">
        <f t="shared" si="19"/>
        <v>23000</v>
      </c>
      <c r="N91" s="83">
        <f t="shared" si="19"/>
        <v>23000</v>
      </c>
      <c r="O91" s="83">
        <f t="shared" si="19"/>
        <v>23000</v>
      </c>
      <c r="P91" s="83">
        <f t="shared" si="19"/>
        <v>23000</v>
      </c>
      <c r="Q91" s="83">
        <f t="shared" si="19"/>
        <v>23000</v>
      </c>
      <c r="R91" s="83">
        <f t="shared" si="19"/>
        <v>23000</v>
      </c>
      <c r="S91" s="83">
        <f t="shared" si="19"/>
        <v>23000</v>
      </c>
      <c r="T91" s="36"/>
    </row>
    <row r="92" spans="2:20" ht="17.25" x14ac:dyDescent="0.25">
      <c r="B92" s="20"/>
      <c r="C92" s="20"/>
      <c r="D92" s="20"/>
      <c r="E92" s="20"/>
      <c r="F92" s="12" t="s">
        <v>28</v>
      </c>
      <c r="G92" s="84">
        <f>SUM(G93:G98)</f>
        <v>269322.58064516133</v>
      </c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</row>
    <row r="93" spans="2:20" ht="30" x14ac:dyDescent="0.25">
      <c r="B93" s="20"/>
      <c r="C93" s="20">
        <v>1</v>
      </c>
      <c r="D93" s="23" t="s">
        <v>31</v>
      </c>
      <c r="E93" s="20" t="s">
        <v>32</v>
      </c>
      <c r="F93" s="24">
        <v>6000</v>
      </c>
      <c r="G93" s="79">
        <f t="shared" ref="G93:G98" si="20">SUM(H93:S93)</f>
        <v>17806.451612903227</v>
      </c>
      <c r="H93" s="79">
        <v>5806.4516129032263</v>
      </c>
      <c r="I93" s="79">
        <v>6000</v>
      </c>
      <c r="J93" s="79">
        <v>6000</v>
      </c>
      <c r="K93" s="79"/>
      <c r="L93" s="79"/>
      <c r="M93" s="79"/>
      <c r="N93" s="79"/>
      <c r="O93" s="79"/>
      <c r="P93" s="79"/>
      <c r="Q93" s="79"/>
      <c r="R93" s="79"/>
      <c r="S93" s="79"/>
    </row>
    <row r="94" spans="2:20" ht="30" x14ac:dyDescent="0.25">
      <c r="B94" s="20"/>
      <c r="C94" s="20">
        <v>1</v>
      </c>
      <c r="D94" s="23" t="s">
        <v>31</v>
      </c>
      <c r="E94" s="20" t="s">
        <v>32</v>
      </c>
      <c r="F94" s="24">
        <v>7000</v>
      </c>
      <c r="G94" s="79">
        <f t="shared" si="20"/>
        <v>20774.193548387098</v>
      </c>
      <c r="H94" s="79">
        <v>6774.1935483870966</v>
      </c>
      <c r="I94" s="79">
        <v>7000</v>
      </c>
      <c r="J94" s="79">
        <v>7000</v>
      </c>
      <c r="K94" s="79"/>
      <c r="L94" s="79"/>
      <c r="M94" s="79"/>
      <c r="N94" s="79"/>
      <c r="O94" s="79"/>
      <c r="P94" s="79"/>
      <c r="Q94" s="79"/>
      <c r="R94" s="79"/>
      <c r="S94" s="79"/>
    </row>
    <row r="95" spans="2:20" ht="30" x14ac:dyDescent="0.25">
      <c r="B95" s="20"/>
      <c r="C95" s="20">
        <v>1</v>
      </c>
      <c r="D95" s="23" t="s">
        <v>31</v>
      </c>
      <c r="E95" s="20" t="s">
        <v>32</v>
      </c>
      <c r="F95" s="24">
        <v>8000</v>
      </c>
      <c r="G95" s="79">
        <f t="shared" si="20"/>
        <v>23741.93548387097</v>
      </c>
      <c r="H95" s="79">
        <v>7741.9354838709678</v>
      </c>
      <c r="I95" s="79">
        <v>8000</v>
      </c>
      <c r="J95" s="79">
        <v>8000</v>
      </c>
      <c r="K95" s="79"/>
      <c r="L95" s="79"/>
      <c r="M95" s="79"/>
      <c r="N95" s="79"/>
      <c r="O95" s="79"/>
      <c r="P95" s="79"/>
      <c r="Q95" s="79"/>
      <c r="R95" s="79"/>
      <c r="S95" s="79"/>
    </row>
    <row r="96" spans="2:20" ht="30" x14ac:dyDescent="0.25">
      <c r="B96" s="20"/>
      <c r="C96" s="20">
        <v>1</v>
      </c>
      <c r="D96" s="23" t="s">
        <v>37</v>
      </c>
      <c r="E96" s="20" t="s">
        <v>32</v>
      </c>
      <c r="F96" s="24">
        <v>7000</v>
      </c>
      <c r="G96" s="79">
        <f t="shared" si="20"/>
        <v>63000</v>
      </c>
      <c r="H96" s="79"/>
      <c r="I96" s="79"/>
      <c r="J96" s="79"/>
      <c r="K96" s="79">
        <v>7000</v>
      </c>
      <c r="L96" s="79">
        <v>7000</v>
      </c>
      <c r="M96" s="79">
        <v>7000</v>
      </c>
      <c r="N96" s="79">
        <v>7000</v>
      </c>
      <c r="O96" s="79">
        <v>7000</v>
      </c>
      <c r="P96" s="79">
        <v>7000</v>
      </c>
      <c r="Q96" s="79">
        <v>7000</v>
      </c>
      <c r="R96" s="79">
        <v>7000</v>
      </c>
      <c r="S96" s="79">
        <v>7000</v>
      </c>
    </row>
    <row r="97" spans="2:19" ht="30" x14ac:dyDescent="0.25">
      <c r="B97" s="20"/>
      <c r="C97" s="20">
        <v>1</v>
      </c>
      <c r="D97" s="23" t="s">
        <v>37</v>
      </c>
      <c r="E97" s="20" t="s">
        <v>32</v>
      </c>
      <c r="F97" s="24">
        <v>8000</v>
      </c>
      <c r="G97" s="79">
        <f t="shared" si="20"/>
        <v>72000</v>
      </c>
      <c r="H97" s="79"/>
      <c r="I97" s="79"/>
      <c r="J97" s="79"/>
      <c r="K97" s="79">
        <v>8000</v>
      </c>
      <c r="L97" s="79">
        <v>8000</v>
      </c>
      <c r="M97" s="79">
        <v>8000</v>
      </c>
      <c r="N97" s="79">
        <v>8000</v>
      </c>
      <c r="O97" s="79">
        <v>8000</v>
      </c>
      <c r="P97" s="79">
        <v>8000</v>
      </c>
      <c r="Q97" s="79">
        <v>8000</v>
      </c>
      <c r="R97" s="79">
        <v>8000</v>
      </c>
      <c r="S97" s="79">
        <v>8000</v>
      </c>
    </row>
    <row r="98" spans="2:19" ht="30" x14ac:dyDescent="0.25">
      <c r="B98" s="20"/>
      <c r="C98" s="20">
        <v>1</v>
      </c>
      <c r="D98" s="23" t="s">
        <v>37</v>
      </c>
      <c r="E98" s="20" t="s">
        <v>32</v>
      </c>
      <c r="F98" s="24">
        <v>8000</v>
      </c>
      <c r="G98" s="79">
        <f t="shared" si="20"/>
        <v>72000</v>
      </c>
      <c r="H98" s="79"/>
      <c r="I98" s="79"/>
      <c r="J98" s="79"/>
      <c r="K98" s="79">
        <v>8000</v>
      </c>
      <c r="L98" s="79">
        <v>8000</v>
      </c>
      <c r="M98" s="79">
        <v>8000</v>
      </c>
      <c r="N98" s="79">
        <v>8000</v>
      </c>
      <c r="O98" s="79">
        <v>8000</v>
      </c>
      <c r="P98" s="79">
        <v>8000</v>
      </c>
      <c r="Q98" s="79">
        <v>8000</v>
      </c>
      <c r="R98" s="79">
        <v>8000</v>
      </c>
      <c r="S98" s="79">
        <v>8000</v>
      </c>
    </row>
    <row r="99" spans="2:19" ht="30" x14ac:dyDescent="0.25">
      <c r="B99" s="20"/>
      <c r="C99" s="20"/>
      <c r="D99" s="20"/>
      <c r="E99" s="20"/>
      <c r="F99" s="25" t="s">
        <v>39</v>
      </c>
      <c r="G99" s="84">
        <f>G91-G92</f>
        <v>74.419354838668369</v>
      </c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</row>
    <row r="100" spans="2:19" ht="15.75" x14ac:dyDescent="0.25">
      <c r="B100" s="35" t="s">
        <v>43</v>
      </c>
      <c r="C100" s="8"/>
      <c r="D100" s="8"/>
      <c r="E100" s="8"/>
      <c r="F100" s="33"/>
      <c r="G100" s="81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</row>
    <row r="101" spans="2:19" ht="17.25" x14ac:dyDescent="0.25">
      <c r="B101" s="53" t="s">
        <v>91</v>
      </c>
      <c r="C101" s="71">
        <f>SUM(C103:C105)</f>
        <v>7</v>
      </c>
      <c r="D101" s="53"/>
      <c r="E101" s="53"/>
      <c r="F101" s="54" t="s">
        <v>27</v>
      </c>
      <c r="G101" s="82">
        <v>382617</v>
      </c>
      <c r="H101" s="83">
        <f t="shared" ref="H101:L101" si="21">SUM(H103:H104)</f>
        <v>0</v>
      </c>
      <c r="I101" s="83">
        <f t="shared" si="21"/>
        <v>0</v>
      </c>
      <c r="J101" s="83">
        <f t="shared" si="21"/>
        <v>0</v>
      </c>
      <c r="K101" s="83">
        <f t="shared" si="21"/>
        <v>0</v>
      </c>
      <c r="L101" s="83">
        <f t="shared" si="21"/>
        <v>0</v>
      </c>
      <c r="M101" s="83">
        <f t="shared" ref="M101:S101" si="22">SUM(M103:M106)</f>
        <v>48000</v>
      </c>
      <c r="N101" s="83">
        <f t="shared" si="22"/>
        <v>48000</v>
      </c>
      <c r="O101" s="83">
        <f t="shared" si="22"/>
        <v>56000</v>
      </c>
      <c r="P101" s="83">
        <f t="shared" si="22"/>
        <v>56000</v>
      </c>
      <c r="Q101" s="83">
        <f t="shared" si="22"/>
        <v>56000</v>
      </c>
      <c r="R101" s="83">
        <f t="shared" si="22"/>
        <v>56000</v>
      </c>
      <c r="S101" s="83">
        <f t="shared" si="22"/>
        <v>56000</v>
      </c>
    </row>
    <row r="102" spans="2:19" ht="17.25" x14ac:dyDescent="0.25">
      <c r="B102" s="8"/>
      <c r="C102" s="8"/>
      <c r="D102" s="8"/>
      <c r="E102" s="8"/>
      <c r="F102" s="12" t="s">
        <v>28</v>
      </c>
      <c r="G102" s="81">
        <f>SUM(G103:G105)</f>
        <v>376000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</row>
    <row r="103" spans="2:19" ht="30" x14ac:dyDescent="0.25">
      <c r="B103" s="8"/>
      <c r="C103" s="8">
        <v>4</v>
      </c>
      <c r="D103" s="32" t="s">
        <v>92</v>
      </c>
      <c r="E103" s="8" t="s">
        <v>32</v>
      </c>
      <c r="F103" s="48">
        <v>7000</v>
      </c>
      <c r="G103" s="91">
        <f>SUM(H103:S103)</f>
        <v>196000</v>
      </c>
      <c r="H103" s="47"/>
      <c r="I103" s="47"/>
      <c r="J103" s="47"/>
      <c r="K103" s="47"/>
      <c r="L103" s="47"/>
      <c r="M103" s="47">
        <f t="shared" ref="M103:S103" si="23">$C$103*$F$103</f>
        <v>28000</v>
      </c>
      <c r="N103" s="47">
        <f t="shared" si="23"/>
        <v>28000</v>
      </c>
      <c r="O103" s="47">
        <f t="shared" si="23"/>
        <v>28000</v>
      </c>
      <c r="P103" s="47">
        <f t="shared" si="23"/>
        <v>28000</v>
      </c>
      <c r="Q103" s="47">
        <f t="shared" si="23"/>
        <v>28000</v>
      </c>
      <c r="R103" s="47">
        <f t="shared" si="23"/>
        <v>28000</v>
      </c>
      <c r="S103" s="47">
        <f t="shared" si="23"/>
        <v>28000</v>
      </c>
    </row>
    <row r="104" spans="2:19" ht="30" x14ac:dyDescent="0.25">
      <c r="B104" s="8"/>
      <c r="C104" s="8">
        <v>2</v>
      </c>
      <c r="D104" s="32" t="s">
        <v>92</v>
      </c>
      <c r="E104" s="8" t="s">
        <v>34</v>
      </c>
      <c r="F104" s="48">
        <v>10000</v>
      </c>
      <c r="G104" s="91">
        <f>SUM(H104:S104)</f>
        <v>140000</v>
      </c>
      <c r="H104" s="47"/>
      <c r="I104" s="47"/>
      <c r="J104" s="47"/>
      <c r="K104" s="47"/>
      <c r="L104" s="47"/>
      <c r="M104" s="47">
        <f t="shared" ref="M104:S104" si="24">$C$104*$F$104</f>
        <v>20000</v>
      </c>
      <c r="N104" s="47">
        <f t="shared" si="24"/>
        <v>20000</v>
      </c>
      <c r="O104" s="47">
        <f t="shared" si="24"/>
        <v>20000</v>
      </c>
      <c r="P104" s="47">
        <f t="shared" si="24"/>
        <v>20000</v>
      </c>
      <c r="Q104" s="47">
        <f t="shared" si="24"/>
        <v>20000</v>
      </c>
      <c r="R104" s="47">
        <f t="shared" si="24"/>
        <v>20000</v>
      </c>
      <c r="S104" s="47">
        <f t="shared" si="24"/>
        <v>20000</v>
      </c>
    </row>
    <row r="105" spans="2:19" ht="30" x14ac:dyDescent="0.25">
      <c r="B105" s="8"/>
      <c r="C105" s="8">
        <v>1</v>
      </c>
      <c r="D105" s="32" t="s">
        <v>109</v>
      </c>
      <c r="E105" s="8" t="s">
        <v>32</v>
      </c>
      <c r="F105" s="48">
        <v>8000</v>
      </c>
      <c r="G105" s="91">
        <f>SUM(H105:S105)</f>
        <v>40000</v>
      </c>
      <c r="H105" s="47"/>
      <c r="I105" s="47"/>
      <c r="J105" s="47"/>
      <c r="K105" s="47"/>
      <c r="L105" s="47"/>
      <c r="M105" s="47"/>
      <c r="N105" s="47"/>
      <c r="O105" s="47">
        <f>+$F$105*$C$105</f>
        <v>8000</v>
      </c>
      <c r="P105" s="47">
        <f>+$F$105*$C$105</f>
        <v>8000</v>
      </c>
      <c r="Q105" s="47">
        <f>+$F$105*$C$105</f>
        <v>8000</v>
      </c>
      <c r="R105" s="47">
        <f>+$F$105*$C$105</f>
        <v>8000</v>
      </c>
      <c r="S105" s="47">
        <f>+$F$105*$C$105</f>
        <v>8000</v>
      </c>
    </row>
    <row r="106" spans="2:19" ht="30" x14ac:dyDescent="0.25">
      <c r="B106" s="8"/>
      <c r="C106" s="8"/>
      <c r="D106" s="8"/>
      <c r="E106" s="8"/>
      <c r="F106" s="25" t="s">
        <v>39</v>
      </c>
      <c r="G106" s="81">
        <f>+G101-G102</f>
        <v>6617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2:19" x14ac:dyDescent="0.25">
      <c r="B107" s="35" t="s">
        <v>45</v>
      </c>
      <c r="C107" s="8"/>
      <c r="D107" s="8"/>
      <c r="E107" s="8"/>
      <c r="F107" s="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</row>
    <row r="108" spans="2:19" ht="17.25" x14ac:dyDescent="0.25">
      <c r="B108" s="53" t="s">
        <v>46</v>
      </c>
      <c r="C108" s="66">
        <f>SUM(C110:C112)</f>
        <v>3</v>
      </c>
      <c r="D108" s="53"/>
      <c r="E108" s="53"/>
      <c r="F108" s="54" t="s">
        <v>27</v>
      </c>
      <c r="G108" s="82">
        <v>212500</v>
      </c>
      <c r="H108" s="83">
        <f>SUM(H110:H113)</f>
        <v>0</v>
      </c>
      <c r="I108" s="83">
        <f t="shared" ref="I108:S108" si="25">SUM(I110:I113)</f>
        <v>0</v>
      </c>
      <c r="J108" s="83">
        <f t="shared" si="25"/>
        <v>0</v>
      </c>
      <c r="K108" s="83">
        <f t="shared" si="25"/>
        <v>18000</v>
      </c>
      <c r="L108" s="83">
        <f t="shared" si="25"/>
        <v>18000</v>
      </c>
      <c r="M108" s="83">
        <f t="shared" si="25"/>
        <v>18000</v>
      </c>
      <c r="N108" s="83">
        <f t="shared" si="25"/>
        <v>18000</v>
      </c>
      <c r="O108" s="83">
        <f t="shared" si="25"/>
        <v>26000</v>
      </c>
      <c r="P108" s="83">
        <f t="shared" si="25"/>
        <v>26000</v>
      </c>
      <c r="Q108" s="83">
        <f t="shared" si="25"/>
        <v>26000</v>
      </c>
      <c r="R108" s="83">
        <f t="shared" si="25"/>
        <v>26000</v>
      </c>
      <c r="S108" s="83">
        <f t="shared" si="25"/>
        <v>26000</v>
      </c>
    </row>
    <row r="109" spans="2:19" ht="17.25" x14ac:dyDescent="0.25">
      <c r="B109" s="24"/>
      <c r="C109" s="24"/>
      <c r="D109" s="24"/>
      <c r="E109" s="24"/>
      <c r="F109" s="22" t="s">
        <v>28</v>
      </c>
      <c r="G109" s="84">
        <f>SUM(G110:G112)</f>
        <v>202000</v>
      </c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</row>
    <row r="110" spans="2:19" ht="30" x14ac:dyDescent="0.25">
      <c r="B110" s="24"/>
      <c r="C110" s="24">
        <v>1</v>
      </c>
      <c r="D110" s="29" t="s">
        <v>37</v>
      </c>
      <c r="E110" s="24" t="s">
        <v>34</v>
      </c>
      <c r="F110" s="24">
        <v>10000</v>
      </c>
      <c r="G110" s="79">
        <f>SUM(H110:S110)</f>
        <v>90000</v>
      </c>
      <c r="H110" s="79"/>
      <c r="I110" s="79"/>
      <c r="J110" s="79"/>
      <c r="K110" s="79">
        <v>10000</v>
      </c>
      <c r="L110" s="79">
        <v>10000</v>
      </c>
      <c r="M110" s="79">
        <v>10000</v>
      </c>
      <c r="N110" s="79">
        <v>10000</v>
      </c>
      <c r="O110" s="79">
        <v>10000</v>
      </c>
      <c r="P110" s="79">
        <v>10000</v>
      </c>
      <c r="Q110" s="79">
        <v>10000</v>
      </c>
      <c r="R110" s="79">
        <v>10000</v>
      </c>
      <c r="S110" s="79">
        <v>10000</v>
      </c>
    </row>
    <row r="111" spans="2:19" ht="30" x14ac:dyDescent="0.25">
      <c r="B111" s="24"/>
      <c r="C111" s="24">
        <v>1</v>
      </c>
      <c r="D111" s="29" t="s">
        <v>37</v>
      </c>
      <c r="E111" s="24" t="s">
        <v>32</v>
      </c>
      <c r="F111" s="24">
        <v>8000</v>
      </c>
      <c r="G111" s="79">
        <f>SUM(H111:S111)</f>
        <v>72000</v>
      </c>
      <c r="H111" s="79"/>
      <c r="I111" s="79"/>
      <c r="J111" s="79"/>
      <c r="K111" s="79">
        <v>8000</v>
      </c>
      <c r="L111" s="79">
        <v>8000</v>
      </c>
      <c r="M111" s="79">
        <v>8000</v>
      </c>
      <c r="N111" s="79">
        <v>8000</v>
      </c>
      <c r="O111" s="79">
        <v>8000</v>
      </c>
      <c r="P111" s="79">
        <v>8000</v>
      </c>
      <c r="Q111" s="79">
        <v>8000</v>
      </c>
      <c r="R111" s="79">
        <v>8000</v>
      </c>
      <c r="S111" s="79">
        <v>8000</v>
      </c>
    </row>
    <row r="112" spans="2:19" ht="30" x14ac:dyDescent="0.25">
      <c r="B112" s="24"/>
      <c r="C112" s="24">
        <v>1</v>
      </c>
      <c r="D112" s="29" t="s">
        <v>109</v>
      </c>
      <c r="E112" s="24" t="s">
        <v>32</v>
      </c>
      <c r="F112" s="24">
        <v>8000</v>
      </c>
      <c r="G112" s="79">
        <f>SUM(H112:S112)</f>
        <v>40000</v>
      </c>
      <c r="H112" s="79"/>
      <c r="I112" s="79"/>
      <c r="J112" s="79"/>
      <c r="K112" s="79"/>
      <c r="L112" s="79"/>
      <c r="M112" s="79"/>
      <c r="N112" s="79"/>
      <c r="O112" s="79">
        <f>+$F$112*$C$112</f>
        <v>8000</v>
      </c>
      <c r="P112" s="79">
        <f>+$F$112*$C$112</f>
        <v>8000</v>
      </c>
      <c r="Q112" s="79">
        <f>+$F$112*$C$112</f>
        <v>8000</v>
      </c>
      <c r="R112" s="79">
        <f>+$F$112*$C$112</f>
        <v>8000</v>
      </c>
      <c r="S112" s="79">
        <f>+$F$112*$C$112</f>
        <v>8000</v>
      </c>
    </row>
    <row r="113" spans="2:19" ht="31.5" x14ac:dyDescent="0.25">
      <c r="B113" s="24"/>
      <c r="C113" s="24"/>
      <c r="D113" s="24"/>
      <c r="E113" s="24"/>
      <c r="F113" s="37" t="s">
        <v>39</v>
      </c>
      <c r="G113" s="84">
        <f>G108-G109</f>
        <v>10500</v>
      </c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</row>
    <row r="114" spans="2:19" ht="15.75" x14ac:dyDescent="0.25">
      <c r="B114" s="35" t="s">
        <v>45</v>
      </c>
      <c r="C114" s="8"/>
      <c r="D114" s="8"/>
      <c r="E114" s="8"/>
      <c r="F114" s="8"/>
      <c r="G114" s="81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</row>
    <row r="115" spans="2:19" ht="17.25" x14ac:dyDescent="0.25">
      <c r="B115" s="53" t="s">
        <v>95</v>
      </c>
      <c r="C115" s="55">
        <f>SUM(C117:C118)</f>
        <v>3</v>
      </c>
      <c r="D115" s="53"/>
      <c r="E115" s="53"/>
      <c r="F115" s="54" t="s">
        <v>27</v>
      </c>
      <c r="G115" s="92">
        <v>154867</v>
      </c>
      <c r="H115" s="93">
        <f>SUM(H117:H118)</f>
        <v>0</v>
      </c>
      <c r="I115" s="93">
        <f t="shared" ref="I115:S115" si="26">SUM(I117:I118)</f>
        <v>0</v>
      </c>
      <c r="J115" s="93">
        <f t="shared" si="26"/>
        <v>0</v>
      </c>
      <c r="K115" s="93">
        <f t="shared" si="26"/>
        <v>0</v>
      </c>
      <c r="L115" s="93">
        <f t="shared" si="26"/>
        <v>0</v>
      </c>
      <c r="M115" s="93">
        <f t="shared" si="26"/>
        <v>23000</v>
      </c>
      <c r="N115" s="93">
        <f t="shared" si="26"/>
        <v>23000</v>
      </c>
      <c r="O115" s="93">
        <f t="shared" si="26"/>
        <v>23000</v>
      </c>
      <c r="P115" s="93">
        <f t="shared" si="26"/>
        <v>23000</v>
      </c>
      <c r="Q115" s="93">
        <f t="shared" si="26"/>
        <v>23000</v>
      </c>
      <c r="R115" s="93">
        <f t="shared" si="26"/>
        <v>23000</v>
      </c>
      <c r="S115" s="93">
        <f t="shared" si="26"/>
        <v>10000</v>
      </c>
    </row>
    <row r="116" spans="2:19" ht="17.25" x14ac:dyDescent="0.25">
      <c r="B116" s="10"/>
      <c r="C116" s="52"/>
      <c r="D116" s="10"/>
      <c r="E116" s="10"/>
      <c r="F116" s="22" t="s">
        <v>28</v>
      </c>
      <c r="G116" s="81">
        <f>SUM(G117:G118)</f>
        <v>148000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</row>
    <row r="117" spans="2:19" ht="30" x14ac:dyDescent="0.25">
      <c r="B117" s="28"/>
      <c r="C117" s="28">
        <v>2</v>
      </c>
      <c r="D117" s="50" t="s">
        <v>96</v>
      </c>
      <c r="E117" s="28" t="s">
        <v>32</v>
      </c>
      <c r="F117" s="51">
        <v>6500</v>
      </c>
      <c r="G117" s="94">
        <f>SUM(H117:S117)</f>
        <v>78000</v>
      </c>
      <c r="H117" s="47"/>
      <c r="I117" s="47"/>
      <c r="J117" s="47"/>
      <c r="K117" s="47"/>
      <c r="L117" s="47"/>
      <c r="M117" s="47">
        <f t="shared" ref="M117:R117" si="27">$C$117*$F$117</f>
        <v>13000</v>
      </c>
      <c r="N117" s="47">
        <f t="shared" si="27"/>
        <v>13000</v>
      </c>
      <c r="O117" s="47">
        <f t="shared" si="27"/>
        <v>13000</v>
      </c>
      <c r="P117" s="47">
        <f t="shared" si="27"/>
        <v>13000</v>
      </c>
      <c r="Q117" s="47">
        <f t="shared" si="27"/>
        <v>13000</v>
      </c>
      <c r="R117" s="47">
        <f t="shared" si="27"/>
        <v>13000</v>
      </c>
      <c r="S117" s="47"/>
    </row>
    <row r="118" spans="2:19" ht="30" x14ac:dyDescent="0.25">
      <c r="B118" s="28"/>
      <c r="C118" s="28">
        <v>1</v>
      </c>
      <c r="D118" s="50" t="s">
        <v>94</v>
      </c>
      <c r="E118" s="28" t="s">
        <v>34</v>
      </c>
      <c r="F118" s="51">
        <v>10000</v>
      </c>
      <c r="G118" s="94">
        <f>SUM(H118:S118)</f>
        <v>70000</v>
      </c>
      <c r="H118" s="47"/>
      <c r="I118" s="47"/>
      <c r="J118" s="47"/>
      <c r="K118" s="47"/>
      <c r="L118" s="47"/>
      <c r="M118" s="47">
        <v>10000</v>
      </c>
      <c r="N118" s="47">
        <v>10000</v>
      </c>
      <c r="O118" s="47">
        <v>10000</v>
      </c>
      <c r="P118" s="47">
        <v>10000</v>
      </c>
      <c r="Q118" s="47">
        <v>10000</v>
      </c>
      <c r="R118" s="47">
        <v>10000</v>
      </c>
      <c r="S118" s="47">
        <v>10000</v>
      </c>
    </row>
    <row r="119" spans="2:19" ht="31.5" x14ac:dyDescent="0.25">
      <c r="B119" s="28"/>
      <c r="C119" s="28"/>
      <c r="D119" s="28"/>
      <c r="E119" s="28"/>
      <c r="F119" s="37" t="s">
        <v>39</v>
      </c>
      <c r="G119" s="81">
        <f>+G115-G116</f>
        <v>6867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</row>
    <row r="120" spans="2:19" ht="15.75" x14ac:dyDescent="0.25">
      <c r="B120" s="35" t="s">
        <v>47</v>
      </c>
      <c r="C120" s="8"/>
      <c r="D120" s="8"/>
      <c r="E120" s="8"/>
      <c r="F120" s="33"/>
      <c r="G120" s="81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</row>
    <row r="121" spans="2:19" ht="17.25" x14ac:dyDescent="0.25">
      <c r="B121" s="53" t="s">
        <v>48</v>
      </c>
      <c r="C121" s="70">
        <f>SUM(C123:C125)</f>
        <v>3</v>
      </c>
      <c r="D121" s="53"/>
      <c r="E121" s="53"/>
      <c r="F121" s="54" t="s">
        <v>27</v>
      </c>
      <c r="G121" s="82">
        <v>120000</v>
      </c>
      <c r="H121" s="83">
        <f>SUM(H123:H125)</f>
        <v>0</v>
      </c>
      <c r="I121" s="83">
        <f t="shared" ref="I121:S121" si="28">SUM(I123:I125)</f>
        <v>0</v>
      </c>
      <c r="J121" s="83">
        <f t="shared" si="28"/>
        <v>0</v>
      </c>
      <c r="K121" s="83">
        <f t="shared" si="28"/>
        <v>0</v>
      </c>
      <c r="L121" s="83">
        <f t="shared" si="28"/>
        <v>0</v>
      </c>
      <c r="M121" s="83">
        <f t="shared" si="28"/>
        <v>0</v>
      </c>
      <c r="N121" s="83">
        <f t="shared" si="28"/>
        <v>0</v>
      </c>
      <c r="O121" s="83">
        <f t="shared" si="28"/>
        <v>16000</v>
      </c>
      <c r="P121" s="83">
        <f t="shared" si="28"/>
        <v>25000</v>
      </c>
      <c r="Q121" s="83">
        <f t="shared" si="28"/>
        <v>25000</v>
      </c>
      <c r="R121" s="83">
        <f t="shared" si="28"/>
        <v>25000</v>
      </c>
      <c r="S121" s="83">
        <f t="shared" si="28"/>
        <v>25000</v>
      </c>
    </row>
    <row r="122" spans="2:19" ht="17.25" x14ac:dyDescent="0.25">
      <c r="B122" s="20"/>
      <c r="C122" s="20"/>
      <c r="D122" s="20"/>
      <c r="E122" s="20"/>
      <c r="F122" s="12" t="s">
        <v>28</v>
      </c>
      <c r="G122" s="84">
        <f>SUM(G123:G125)</f>
        <v>116000</v>
      </c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</row>
    <row r="123" spans="2:19" ht="30" x14ac:dyDescent="0.25">
      <c r="B123" s="20"/>
      <c r="C123" s="20">
        <v>2</v>
      </c>
      <c r="D123" s="23" t="s">
        <v>97</v>
      </c>
      <c r="E123" s="20" t="s">
        <v>32</v>
      </c>
      <c r="F123" s="24">
        <v>8000</v>
      </c>
      <c r="G123" s="79">
        <f t="shared" ref="G123:G132" si="29">SUM(H123:S123)</f>
        <v>80000</v>
      </c>
      <c r="H123" s="79"/>
      <c r="I123" s="79"/>
      <c r="J123" s="79"/>
      <c r="K123" s="79"/>
      <c r="L123" s="79"/>
      <c r="M123" s="79"/>
      <c r="N123" s="79"/>
      <c r="O123" s="79">
        <f>$F$123*$C$123</f>
        <v>16000</v>
      </c>
      <c r="P123" s="79">
        <f>$F$123*$C$123</f>
        <v>16000</v>
      </c>
      <c r="Q123" s="79">
        <f>$F$123*$C$123</f>
        <v>16000</v>
      </c>
      <c r="R123" s="79">
        <f>$F$123*$C$123</f>
        <v>16000</v>
      </c>
      <c r="S123" s="79">
        <f>$F$123*$C$123</f>
        <v>16000</v>
      </c>
    </row>
    <row r="124" spans="2:19" ht="30" x14ac:dyDescent="0.25">
      <c r="B124" s="20"/>
      <c r="C124" s="20">
        <v>1</v>
      </c>
      <c r="D124" s="23" t="s">
        <v>93</v>
      </c>
      <c r="E124" s="20" t="s">
        <v>34</v>
      </c>
      <c r="F124" s="24">
        <v>9000</v>
      </c>
      <c r="G124" s="79">
        <f t="shared" si="29"/>
        <v>36000</v>
      </c>
      <c r="H124" s="79"/>
      <c r="I124" s="95"/>
      <c r="J124" s="95"/>
      <c r="K124" s="79"/>
      <c r="L124" s="79"/>
      <c r="M124" s="79"/>
      <c r="N124" s="79"/>
      <c r="O124" s="79"/>
      <c r="P124" s="79">
        <v>9000</v>
      </c>
      <c r="Q124" s="79">
        <v>9000</v>
      </c>
      <c r="R124" s="79">
        <v>9000</v>
      </c>
      <c r="S124" s="79">
        <v>9000</v>
      </c>
    </row>
    <row r="125" spans="2:19" x14ac:dyDescent="0.25">
      <c r="B125" s="20"/>
      <c r="C125" s="20"/>
      <c r="D125" s="23"/>
      <c r="E125" s="20"/>
      <c r="F125" s="24"/>
      <c r="G125" s="79"/>
      <c r="H125" s="79"/>
      <c r="I125" s="95"/>
      <c r="J125" s="95"/>
      <c r="K125" s="79"/>
      <c r="L125" s="79"/>
      <c r="M125" s="79"/>
      <c r="N125" s="79"/>
      <c r="O125" s="79"/>
      <c r="P125" s="79"/>
      <c r="Q125" s="79"/>
      <c r="R125" s="79"/>
      <c r="S125" s="79"/>
    </row>
    <row r="126" spans="2:19" ht="31.5" x14ac:dyDescent="0.25">
      <c r="B126" s="20"/>
      <c r="C126" s="20"/>
      <c r="D126" s="23"/>
      <c r="E126" s="20"/>
      <c r="F126" s="31" t="s">
        <v>39</v>
      </c>
      <c r="G126" s="84">
        <f>G121-G122</f>
        <v>4000</v>
      </c>
      <c r="H126" s="79"/>
      <c r="I126" s="95"/>
      <c r="J126" s="95"/>
      <c r="K126" s="79"/>
      <c r="L126" s="79"/>
      <c r="M126" s="79"/>
      <c r="N126" s="79"/>
      <c r="O126" s="79"/>
      <c r="P126" s="79"/>
      <c r="Q126" s="79"/>
      <c r="R126" s="79"/>
      <c r="S126" s="79"/>
    </row>
    <row r="127" spans="2:19" x14ac:dyDescent="0.25">
      <c r="B127" s="35" t="s">
        <v>47</v>
      </c>
      <c r="C127" s="8"/>
      <c r="D127" s="32"/>
      <c r="E127" s="8"/>
      <c r="F127" s="8"/>
      <c r="G127" s="47"/>
      <c r="H127" s="47"/>
      <c r="I127" s="96"/>
      <c r="J127" s="96"/>
      <c r="K127" s="47"/>
      <c r="L127" s="47"/>
      <c r="M127" s="47"/>
      <c r="N127" s="47"/>
      <c r="O127" s="47"/>
      <c r="P127" s="47"/>
      <c r="Q127" s="47"/>
      <c r="R127" s="47"/>
      <c r="S127" s="47"/>
    </row>
    <row r="128" spans="2:19" ht="17.25" x14ac:dyDescent="0.25">
      <c r="B128" s="53" t="s">
        <v>49</v>
      </c>
      <c r="C128" s="70">
        <f>SUM(C130:C132)</f>
        <v>5</v>
      </c>
      <c r="D128" s="69"/>
      <c r="E128" s="53"/>
      <c r="F128" s="54" t="s">
        <v>27</v>
      </c>
      <c r="G128" s="82">
        <v>387620</v>
      </c>
      <c r="H128" s="97">
        <f>SUM(H130:H132)</f>
        <v>0</v>
      </c>
      <c r="I128" s="97">
        <f t="shared" ref="I128:S128" si="30">SUM(I130:I132)</f>
        <v>0</v>
      </c>
      <c r="J128" s="97">
        <f t="shared" si="30"/>
        <v>0</v>
      </c>
      <c r="K128" s="97">
        <f t="shared" si="30"/>
        <v>43000</v>
      </c>
      <c r="L128" s="97">
        <f t="shared" si="30"/>
        <v>43000</v>
      </c>
      <c r="M128" s="97">
        <f t="shared" si="30"/>
        <v>43000</v>
      </c>
      <c r="N128" s="97">
        <f t="shared" si="30"/>
        <v>43000</v>
      </c>
      <c r="O128" s="97">
        <f t="shared" si="30"/>
        <v>43000</v>
      </c>
      <c r="P128" s="97">
        <f t="shared" si="30"/>
        <v>43000</v>
      </c>
      <c r="Q128" s="97">
        <f t="shared" si="30"/>
        <v>43000</v>
      </c>
      <c r="R128" s="97">
        <f t="shared" si="30"/>
        <v>43000</v>
      </c>
      <c r="S128" s="97">
        <f t="shared" si="30"/>
        <v>43000</v>
      </c>
    </row>
    <row r="129" spans="2:19" ht="17.25" x14ac:dyDescent="0.25">
      <c r="B129" s="20"/>
      <c r="C129" s="20"/>
      <c r="D129" s="23"/>
      <c r="E129" s="20"/>
      <c r="F129" s="12" t="s">
        <v>28</v>
      </c>
      <c r="G129" s="84">
        <f>SUM(G130:G132)</f>
        <v>387000</v>
      </c>
      <c r="H129" s="79"/>
      <c r="I129" s="95"/>
      <c r="J129" s="95"/>
      <c r="K129" s="79"/>
      <c r="L129" s="79"/>
      <c r="M129" s="79"/>
      <c r="N129" s="79"/>
      <c r="O129" s="79"/>
      <c r="P129" s="79"/>
      <c r="Q129" s="79"/>
      <c r="R129" s="79"/>
      <c r="S129" s="79"/>
    </row>
    <row r="130" spans="2:19" ht="30" x14ac:dyDescent="0.25">
      <c r="B130" s="20"/>
      <c r="C130" s="20">
        <v>3</v>
      </c>
      <c r="D130" s="23" t="s">
        <v>37</v>
      </c>
      <c r="E130" s="20" t="s">
        <v>32</v>
      </c>
      <c r="F130" s="38">
        <v>8000</v>
      </c>
      <c r="G130" s="79">
        <f t="shared" si="29"/>
        <v>216000</v>
      </c>
      <c r="H130" s="79"/>
      <c r="I130" s="79"/>
      <c r="J130" s="79"/>
      <c r="K130" s="79">
        <f t="shared" ref="K130:S130" si="31">$F$130*$C$130</f>
        <v>24000</v>
      </c>
      <c r="L130" s="79">
        <f t="shared" si="31"/>
        <v>24000</v>
      </c>
      <c r="M130" s="79">
        <f t="shared" si="31"/>
        <v>24000</v>
      </c>
      <c r="N130" s="79">
        <f t="shared" si="31"/>
        <v>24000</v>
      </c>
      <c r="O130" s="79">
        <f t="shared" si="31"/>
        <v>24000</v>
      </c>
      <c r="P130" s="79">
        <f t="shared" si="31"/>
        <v>24000</v>
      </c>
      <c r="Q130" s="79">
        <f t="shared" si="31"/>
        <v>24000</v>
      </c>
      <c r="R130" s="79">
        <f t="shared" si="31"/>
        <v>24000</v>
      </c>
      <c r="S130" s="79">
        <f t="shared" si="31"/>
        <v>24000</v>
      </c>
    </row>
    <row r="131" spans="2:19" ht="30" x14ac:dyDescent="0.25">
      <c r="B131" s="20"/>
      <c r="C131" s="20">
        <v>1</v>
      </c>
      <c r="D131" s="23" t="s">
        <v>37</v>
      </c>
      <c r="E131" s="20" t="s">
        <v>34</v>
      </c>
      <c r="F131" s="38">
        <v>9000</v>
      </c>
      <c r="G131" s="79">
        <f t="shared" si="29"/>
        <v>81000</v>
      </c>
      <c r="H131" s="79"/>
      <c r="I131" s="79"/>
      <c r="J131" s="79"/>
      <c r="K131" s="79">
        <v>9000</v>
      </c>
      <c r="L131" s="79">
        <v>9000</v>
      </c>
      <c r="M131" s="79">
        <v>9000</v>
      </c>
      <c r="N131" s="79">
        <v>9000</v>
      </c>
      <c r="O131" s="79">
        <v>9000</v>
      </c>
      <c r="P131" s="79">
        <v>9000</v>
      </c>
      <c r="Q131" s="79">
        <v>9000</v>
      </c>
      <c r="R131" s="79">
        <v>9000</v>
      </c>
      <c r="S131" s="79">
        <v>9000</v>
      </c>
    </row>
    <row r="132" spans="2:19" ht="30" x14ac:dyDescent="0.25">
      <c r="B132" s="20"/>
      <c r="C132" s="20">
        <v>1</v>
      </c>
      <c r="D132" s="23" t="s">
        <v>37</v>
      </c>
      <c r="E132" s="20" t="s">
        <v>34</v>
      </c>
      <c r="F132" s="38">
        <v>10000</v>
      </c>
      <c r="G132" s="79">
        <f t="shared" si="29"/>
        <v>90000</v>
      </c>
      <c r="H132" s="79"/>
      <c r="I132" s="79"/>
      <c r="J132" s="79"/>
      <c r="K132" s="79">
        <v>10000</v>
      </c>
      <c r="L132" s="79">
        <v>10000</v>
      </c>
      <c r="M132" s="79">
        <v>10000</v>
      </c>
      <c r="N132" s="79">
        <v>10000</v>
      </c>
      <c r="O132" s="79">
        <v>10000</v>
      </c>
      <c r="P132" s="79">
        <v>10000</v>
      </c>
      <c r="Q132" s="79">
        <v>10000</v>
      </c>
      <c r="R132" s="79">
        <v>10000</v>
      </c>
      <c r="S132" s="79">
        <v>10000</v>
      </c>
    </row>
    <row r="133" spans="2:19" ht="31.5" x14ac:dyDescent="0.25">
      <c r="B133" s="20"/>
      <c r="C133" s="20"/>
      <c r="D133" s="20"/>
      <c r="E133" s="20"/>
      <c r="F133" s="31" t="s">
        <v>39</v>
      </c>
      <c r="G133" s="84">
        <f>G128-G129</f>
        <v>620</v>
      </c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</row>
    <row r="134" spans="2:19" x14ac:dyDescent="0.25">
      <c r="B134" s="35" t="s">
        <v>50</v>
      </c>
      <c r="C134" s="8"/>
      <c r="D134" s="8"/>
      <c r="E134" s="8"/>
      <c r="F134" s="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</row>
    <row r="135" spans="2:19" ht="17.25" x14ac:dyDescent="0.25">
      <c r="B135" s="53" t="s">
        <v>51</v>
      </c>
      <c r="C135" s="70">
        <f>SUM(C137:C139)</f>
        <v>4</v>
      </c>
      <c r="D135" s="53"/>
      <c r="E135" s="53"/>
      <c r="F135" s="54" t="s">
        <v>27</v>
      </c>
      <c r="G135" s="82">
        <v>77000</v>
      </c>
      <c r="H135" s="83">
        <f>SUM(H137:H139)</f>
        <v>22580.648064516132</v>
      </c>
      <c r="I135" s="83">
        <f t="shared" ref="I135:S135" si="32">SUM(I137:I139)</f>
        <v>22000</v>
      </c>
      <c r="J135" s="83">
        <f t="shared" si="32"/>
        <v>22000</v>
      </c>
      <c r="K135" s="83">
        <f t="shared" si="32"/>
        <v>0</v>
      </c>
      <c r="L135" s="83">
        <f t="shared" si="32"/>
        <v>0</v>
      </c>
      <c r="M135" s="83">
        <f t="shared" si="32"/>
        <v>0</v>
      </c>
      <c r="N135" s="83">
        <f t="shared" si="32"/>
        <v>0</v>
      </c>
      <c r="O135" s="83">
        <f t="shared" si="32"/>
        <v>0</v>
      </c>
      <c r="P135" s="83">
        <f t="shared" si="32"/>
        <v>0</v>
      </c>
      <c r="Q135" s="83">
        <f t="shared" si="32"/>
        <v>0</v>
      </c>
      <c r="R135" s="83">
        <f t="shared" si="32"/>
        <v>0</v>
      </c>
      <c r="S135" s="83">
        <f t="shared" si="32"/>
        <v>0</v>
      </c>
    </row>
    <row r="136" spans="2:19" ht="18.75" x14ac:dyDescent="0.3">
      <c r="B136" s="20"/>
      <c r="C136" s="20"/>
      <c r="D136" s="20"/>
      <c r="E136" s="20"/>
      <c r="F136" s="39" t="s">
        <v>28</v>
      </c>
      <c r="G136" s="84">
        <f>SUM(G137:G139)</f>
        <v>66580.648064516135</v>
      </c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</row>
    <row r="137" spans="2:19" ht="30" x14ac:dyDescent="0.25">
      <c r="B137" s="20"/>
      <c r="C137" s="20">
        <v>2</v>
      </c>
      <c r="D137" s="23" t="s">
        <v>31</v>
      </c>
      <c r="E137" s="20" t="s">
        <v>32</v>
      </c>
      <c r="F137" s="24">
        <v>7000</v>
      </c>
      <c r="G137" s="79">
        <f>SUM(H137:S137)</f>
        <v>41548.39</v>
      </c>
      <c r="H137" s="79">
        <v>13548.39</v>
      </c>
      <c r="I137" s="79">
        <f>$F$137*$C$137</f>
        <v>14000</v>
      </c>
      <c r="J137" s="79">
        <f>$F$137*$C$137</f>
        <v>14000</v>
      </c>
      <c r="K137" s="79"/>
      <c r="L137" s="79"/>
      <c r="M137" s="79"/>
      <c r="N137" s="79"/>
      <c r="O137" s="79"/>
      <c r="P137" s="79"/>
      <c r="Q137" s="79"/>
      <c r="R137" s="79"/>
      <c r="S137" s="79"/>
    </row>
    <row r="138" spans="2:19" ht="30" x14ac:dyDescent="0.25">
      <c r="B138" s="20"/>
      <c r="C138" s="20">
        <v>1</v>
      </c>
      <c r="D138" s="23" t="s">
        <v>31</v>
      </c>
      <c r="E138" s="20" t="s">
        <v>34</v>
      </c>
      <c r="F138" s="24">
        <v>8000</v>
      </c>
      <c r="G138" s="79">
        <f>SUM(H138:S138)</f>
        <v>23741.93548387097</v>
      </c>
      <c r="H138" s="79">
        <v>7741.9354838709678</v>
      </c>
      <c r="I138" s="79">
        <v>8000</v>
      </c>
      <c r="J138" s="79">
        <v>8000</v>
      </c>
      <c r="K138" s="79"/>
      <c r="L138" s="79"/>
      <c r="M138" s="79"/>
      <c r="N138" s="79"/>
      <c r="O138" s="79"/>
      <c r="P138" s="79"/>
      <c r="Q138" s="79"/>
      <c r="R138" s="79"/>
      <c r="S138" s="79"/>
    </row>
    <row r="139" spans="2:19" ht="30" x14ac:dyDescent="0.25">
      <c r="B139" s="20"/>
      <c r="C139" s="20">
        <v>1</v>
      </c>
      <c r="D139" s="23" t="s">
        <v>52</v>
      </c>
      <c r="E139" s="20" t="s">
        <v>34</v>
      </c>
      <c r="F139" s="24">
        <v>8000</v>
      </c>
      <c r="G139" s="79">
        <f>SUM(H139:S139)</f>
        <v>1290.3225806451612</v>
      </c>
      <c r="H139" s="79">
        <v>1290.3225806451612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</row>
    <row r="140" spans="2:19" ht="31.5" x14ac:dyDescent="0.25">
      <c r="B140" s="20"/>
      <c r="C140" s="20"/>
      <c r="D140" s="23"/>
      <c r="E140" s="20"/>
      <c r="F140" s="31" t="s">
        <v>39</v>
      </c>
      <c r="G140" s="84">
        <f>G135-G136</f>
        <v>10419.351935483865</v>
      </c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</row>
    <row r="141" spans="2:19" x14ac:dyDescent="0.25">
      <c r="B141" s="8" t="s">
        <v>50</v>
      </c>
      <c r="C141" s="8"/>
      <c r="D141" s="32"/>
      <c r="E141" s="8"/>
      <c r="F141" s="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</row>
    <row r="142" spans="2:19" ht="17.25" x14ac:dyDescent="0.25">
      <c r="B142" s="53" t="s">
        <v>53</v>
      </c>
      <c r="C142" s="70">
        <v>1</v>
      </c>
      <c r="D142" s="69"/>
      <c r="E142" s="53"/>
      <c r="F142" s="54" t="s">
        <v>27</v>
      </c>
      <c r="G142" s="82">
        <v>72000</v>
      </c>
      <c r="H142" s="83">
        <f>SUM(H144)</f>
        <v>0</v>
      </c>
      <c r="I142" s="83">
        <f t="shared" ref="I142:S142" si="33">SUM(I144)</f>
        <v>0</v>
      </c>
      <c r="J142" s="83">
        <f t="shared" si="33"/>
        <v>0</v>
      </c>
      <c r="K142" s="83">
        <f t="shared" si="33"/>
        <v>8000</v>
      </c>
      <c r="L142" s="83">
        <f t="shared" si="33"/>
        <v>8000</v>
      </c>
      <c r="M142" s="83">
        <f t="shared" si="33"/>
        <v>8000</v>
      </c>
      <c r="N142" s="83">
        <f t="shared" si="33"/>
        <v>8000</v>
      </c>
      <c r="O142" s="83">
        <f t="shared" si="33"/>
        <v>8000</v>
      </c>
      <c r="P142" s="83">
        <f t="shared" si="33"/>
        <v>8000</v>
      </c>
      <c r="Q142" s="83">
        <f t="shared" si="33"/>
        <v>8000</v>
      </c>
      <c r="R142" s="83">
        <f t="shared" si="33"/>
        <v>8000</v>
      </c>
      <c r="S142" s="83">
        <f t="shared" si="33"/>
        <v>8000</v>
      </c>
    </row>
    <row r="143" spans="2:19" ht="18.75" x14ac:dyDescent="0.3">
      <c r="B143" s="20"/>
      <c r="C143" s="20"/>
      <c r="D143" s="23"/>
      <c r="E143" s="20"/>
      <c r="F143" s="39" t="s">
        <v>28</v>
      </c>
      <c r="G143" s="84">
        <f>G144</f>
        <v>72000</v>
      </c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</row>
    <row r="144" spans="2:19" ht="30" x14ac:dyDescent="0.25">
      <c r="B144" s="20"/>
      <c r="C144" s="20">
        <v>1</v>
      </c>
      <c r="D144" s="23" t="s">
        <v>54</v>
      </c>
      <c r="E144" s="20" t="s">
        <v>32</v>
      </c>
      <c r="F144" s="24">
        <v>8000</v>
      </c>
      <c r="G144" s="79">
        <f>SUM(H144:S144)</f>
        <v>72000</v>
      </c>
      <c r="H144" s="79"/>
      <c r="I144" s="79"/>
      <c r="J144" s="79"/>
      <c r="K144" s="79">
        <v>8000</v>
      </c>
      <c r="L144" s="79">
        <v>8000</v>
      </c>
      <c r="M144" s="79">
        <v>8000</v>
      </c>
      <c r="N144" s="79">
        <v>8000</v>
      </c>
      <c r="O144" s="79">
        <v>8000</v>
      </c>
      <c r="P144" s="79">
        <v>8000</v>
      </c>
      <c r="Q144" s="79">
        <v>8000</v>
      </c>
      <c r="R144" s="79">
        <v>8000</v>
      </c>
      <c r="S144" s="79">
        <v>8000</v>
      </c>
    </row>
    <row r="145" spans="1:19" ht="31.5" x14ac:dyDescent="0.25">
      <c r="B145" s="20"/>
      <c r="C145" s="20"/>
      <c r="D145" s="23"/>
      <c r="E145" s="20"/>
      <c r="F145" s="31" t="s">
        <v>39</v>
      </c>
      <c r="G145" s="84">
        <f>G142-G143</f>
        <v>0</v>
      </c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</row>
    <row r="146" spans="1:19" x14ac:dyDescent="0.25">
      <c r="B146" s="35" t="s">
        <v>50</v>
      </c>
      <c r="C146" s="8"/>
      <c r="D146" s="32"/>
      <c r="E146" s="8"/>
      <c r="F146" s="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</row>
    <row r="147" spans="1:19" ht="17.25" x14ac:dyDescent="0.25">
      <c r="B147" s="53" t="s">
        <v>55</v>
      </c>
      <c r="C147" s="66">
        <v>1</v>
      </c>
      <c r="D147" s="69"/>
      <c r="E147" s="53"/>
      <c r="F147" s="54" t="s">
        <v>27</v>
      </c>
      <c r="G147" s="82">
        <v>63000</v>
      </c>
      <c r="H147" s="83">
        <f>SUM(H149:H150)</f>
        <v>0</v>
      </c>
      <c r="I147" s="83">
        <f t="shared" ref="I147:S147" si="34">SUM(I149:I150)</f>
        <v>0</v>
      </c>
      <c r="J147" s="83">
        <f t="shared" si="34"/>
        <v>0</v>
      </c>
      <c r="K147" s="83">
        <f t="shared" si="34"/>
        <v>7000</v>
      </c>
      <c r="L147" s="83">
        <f t="shared" si="34"/>
        <v>7000</v>
      </c>
      <c r="M147" s="83">
        <f t="shared" si="34"/>
        <v>7000</v>
      </c>
      <c r="N147" s="83">
        <f t="shared" si="34"/>
        <v>7000</v>
      </c>
      <c r="O147" s="83">
        <f t="shared" si="34"/>
        <v>7000</v>
      </c>
      <c r="P147" s="83">
        <f t="shared" si="34"/>
        <v>7000</v>
      </c>
      <c r="Q147" s="83">
        <f t="shared" si="34"/>
        <v>7000</v>
      </c>
      <c r="R147" s="83">
        <f t="shared" si="34"/>
        <v>7000</v>
      </c>
      <c r="S147" s="83">
        <f t="shared" si="34"/>
        <v>7000</v>
      </c>
    </row>
    <row r="148" spans="1:19" ht="18.75" x14ac:dyDescent="0.3">
      <c r="B148" s="20"/>
      <c r="C148" s="20"/>
      <c r="D148" s="23"/>
      <c r="E148" s="20"/>
      <c r="F148" s="39" t="s">
        <v>28</v>
      </c>
      <c r="G148" s="84">
        <f>G149</f>
        <v>63000</v>
      </c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</row>
    <row r="149" spans="1:19" ht="30" x14ac:dyDescent="0.25">
      <c r="B149" s="20"/>
      <c r="C149" s="20">
        <v>1</v>
      </c>
      <c r="D149" s="23" t="s">
        <v>54</v>
      </c>
      <c r="E149" s="20" t="s">
        <v>32</v>
      </c>
      <c r="F149" s="24">
        <v>7000</v>
      </c>
      <c r="G149" s="79">
        <f>SUM(H149:S149)</f>
        <v>63000</v>
      </c>
      <c r="H149" s="79"/>
      <c r="I149" s="79"/>
      <c r="J149" s="79"/>
      <c r="K149" s="79">
        <v>7000</v>
      </c>
      <c r="L149" s="79">
        <v>7000</v>
      </c>
      <c r="M149" s="79">
        <v>7000</v>
      </c>
      <c r="N149" s="79">
        <v>7000</v>
      </c>
      <c r="O149" s="79">
        <v>7000</v>
      </c>
      <c r="P149" s="79">
        <v>7000</v>
      </c>
      <c r="Q149" s="79">
        <v>7000</v>
      </c>
      <c r="R149" s="79">
        <v>7000</v>
      </c>
      <c r="S149" s="79">
        <v>7000</v>
      </c>
    </row>
    <row r="150" spans="1:19" ht="31.5" x14ac:dyDescent="0.25">
      <c r="B150" s="20"/>
      <c r="C150" s="20"/>
      <c r="D150" s="23"/>
      <c r="E150" s="20"/>
      <c r="F150" s="31" t="s">
        <v>39</v>
      </c>
      <c r="G150" s="84">
        <f>G147-G148</f>
        <v>0</v>
      </c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</row>
    <row r="151" spans="1:19" ht="15.75" x14ac:dyDescent="0.25">
      <c r="B151" s="35" t="s">
        <v>50</v>
      </c>
      <c r="C151" s="8"/>
      <c r="D151" s="32"/>
      <c r="E151" s="8"/>
      <c r="F151" s="40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</row>
    <row r="152" spans="1:19" ht="17.25" x14ac:dyDescent="0.25">
      <c r="A152" s="74"/>
      <c r="B152" s="53" t="s">
        <v>126</v>
      </c>
      <c r="C152" s="70">
        <v>1</v>
      </c>
      <c r="D152" s="69"/>
      <c r="E152" s="53"/>
      <c r="F152" s="54" t="s">
        <v>27</v>
      </c>
      <c r="G152" s="98">
        <v>90000</v>
      </c>
      <c r="H152" s="83">
        <f>SUM(H154:H155)</f>
        <v>0</v>
      </c>
      <c r="I152" s="83">
        <f t="shared" ref="I152:S152" si="35">SUM(I154:I155)</f>
        <v>0</v>
      </c>
      <c r="J152" s="83">
        <f t="shared" si="35"/>
        <v>0</v>
      </c>
      <c r="K152" s="83">
        <f t="shared" si="35"/>
        <v>10000</v>
      </c>
      <c r="L152" s="83">
        <f t="shared" si="35"/>
        <v>10000</v>
      </c>
      <c r="M152" s="83">
        <f t="shared" si="35"/>
        <v>10000</v>
      </c>
      <c r="N152" s="83">
        <f t="shared" si="35"/>
        <v>10000</v>
      </c>
      <c r="O152" s="83">
        <f t="shared" si="35"/>
        <v>10000</v>
      </c>
      <c r="P152" s="83">
        <f t="shared" si="35"/>
        <v>10000</v>
      </c>
      <c r="Q152" s="83">
        <f t="shared" si="35"/>
        <v>10000</v>
      </c>
      <c r="R152" s="83">
        <f t="shared" si="35"/>
        <v>10000</v>
      </c>
      <c r="S152" s="83">
        <f t="shared" si="35"/>
        <v>10000</v>
      </c>
    </row>
    <row r="153" spans="1:19" ht="18.75" x14ac:dyDescent="0.3">
      <c r="B153" s="20"/>
      <c r="C153" s="20"/>
      <c r="D153" s="23"/>
      <c r="E153" s="20"/>
      <c r="F153" s="39" t="s">
        <v>28</v>
      </c>
      <c r="G153" s="80">
        <f>G154</f>
        <v>90000</v>
      </c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</row>
    <row r="154" spans="1:19" ht="30" x14ac:dyDescent="0.25">
      <c r="B154" s="20"/>
      <c r="C154" s="20">
        <v>1</v>
      </c>
      <c r="D154" s="23" t="s">
        <v>54</v>
      </c>
      <c r="E154" s="20" t="s">
        <v>34</v>
      </c>
      <c r="F154" s="24">
        <v>10000</v>
      </c>
      <c r="G154" s="79">
        <f>SUM(H154:S154)</f>
        <v>90000</v>
      </c>
      <c r="H154" s="79"/>
      <c r="I154" s="79"/>
      <c r="J154" s="79"/>
      <c r="K154" s="79">
        <v>10000</v>
      </c>
      <c r="L154" s="79">
        <v>10000</v>
      </c>
      <c r="M154" s="79">
        <v>10000</v>
      </c>
      <c r="N154" s="79">
        <v>10000</v>
      </c>
      <c r="O154" s="79">
        <v>10000</v>
      </c>
      <c r="P154" s="79">
        <v>10000</v>
      </c>
      <c r="Q154" s="79">
        <v>10000</v>
      </c>
      <c r="R154" s="79">
        <v>10000</v>
      </c>
      <c r="S154" s="79">
        <v>10000</v>
      </c>
    </row>
    <row r="155" spans="1:19" ht="31.5" x14ac:dyDescent="0.25">
      <c r="B155" s="20"/>
      <c r="C155" s="20"/>
      <c r="D155" s="23"/>
      <c r="E155" s="20"/>
      <c r="F155" s="31" t="s">
        <v>39</v>
      </c>
      <c r="G155" s="84">
        <f>G152-G153</f>
        <v>0</v>
      </c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</row>
    <row r="156" spans="1:19" ht="15.75" x14ac:dyDescent="0.25">
      <c r="B156" s="8"/>
      <c r="C156" s="8"/>
      <c r="D156" s="32"/>
      <c r="E156" s="8"/>
      <c r="F156" s="40"/>
      <c r="G156" s="81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</row>
    <row r="157" spans="1:19" ht="15.75" x14ac:dyDescent="0.25">
      <c r="B157" s="35" t="s">
        <v>50</v>
      </c>
      <c r="C157" s="8"/>
      <c r="D157" s="32"/>
      <c r="E157" s="8"/>
      <c r="F157" s="40"/>
      <c r="G157" s="81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</row>
    <row r="158" spans="1:19" ht="17.25" x14ac:dyDescent="0.25">
      <c r="B158" s="53" t="s">
        <v>127</v>
      </c>
      <c r="C158" s="70">
        <f>SUM(C160:C163)</f>
        <v>11</v>
      </c>
      <c r="D158" s="69"/>
      <c r="E158" s="53"/>
      <c r="F158" s="54" t="s">
        <v>27</v>
      </c>
      <c r="G158" s="98">
        <v>293411</v>
      </c>
      <c r="H158" s="97">
        <f t="shared" ref="H158:S158" si="36">SUM(H159:H165)</f>
        <v>0</v>
      </c>
      <c r="I158" s="97">
        <f t="shared" si="36"/>
        <v>0</v>
      </c>
      <c r="J158" s="97">
        <f t="shared" si="36"/>
        <v>0</v>
      </c>
      <c r="K158" s="97">
        <f t="shared" si="36"/>
        <v>0</v>
      </c>
      <c r="L158" s="97">
        <f t="shared" si="36"/>
        <v>0</v>
      </c>
      <c r="M158" s="97">
        <f t="shared" si="36"/>
        <v>10000</v>
      </c>
      <c r="N158" s="97">
        <f t="shared" si="36"/>
        <v>10000</v>
      </c>
      <c r="O158" s="97">
        <f t="shared" si="36"/>
        <v>28000</v>
      </c>
      <c r="P158" s="97">
        <f t="shared" si="36"/>
        <v>37600</v>
      </c>
      <c r="Q158" s="97">
        <f t="shared" si="36"/>
        <v>67000</v>
      </c>
      <c r="R158" s="97">
        <f t="shared" si="36"/>
        <v>67000</v>
      </c>
      <c r="S158" s="97">
        <f t="shared" si="36"/>
        <v>67000</v>
      </c>
    </row>
    <row r="159" spans="1:19" ht="18.75" x14ac:dyDescent="0.3">
      <c r="B159" s="8"/>
      <c r="C159" s="8"/>
      <c r="D159" s="32"/>
      <c r="E159" s="8"/>
      <c r="F159" s="39" t="s">
        <v>28</v>
      </c>
      <c r="G159" s="81">
        <f>SUM(G160:G163)</f>
        <v>286600</v>
      </c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</row>
    <row r="160" spans="1:19" ht="30" x14ac:dyDescent="0.25">
      <c r="B160" s="8"/>
      <c r="C160" s="8">
        <v>1</v>
      </c>
      <c r="D160" s="32" t="s">
        <v>92</v>
      </c>
      <c r="E160" s="8" t="s">
        <v>99</v>
      </c>
      <c r="F160" s="57">
        <v>10000</v>
      </c>
      <c r="G160" s="79">
        <f>SUM(H160:S160)</f>
        <v>30000</v>
      </c>
      <c r="H160" s="47"/>
      <c r="I160" s="47"/>
      <c r="J160" s="47"/>
      <c r="K160" s="47"/>
      <c r="L160" s="99"/>
      <c r="M160" s="99">
        <f>+$F$160*$C$160</f>
        <v>10000</v>
      </c>
      <c r="N160" s="99">
        <f>+$F$160*$C$160</f>
        <v>10000</v>
      </c>
      <c r="O160" s="99">
        <f>+$F$160*$C$160</f>
        <v>10000</v>
      </c>
      <c r="P160" s="47"/>
      <c r="Q160" s="47"/>
      <c r="R160" s="47"/>
      <c r="S160" s="47"/>
    </row>
    <row r="161" spans="2:19" ht="30" x14ac:dyDescent="0.25">
      <c r="B161" s="8"/>
      <c r="C161" s="8">
        <v>3</v>
      </c>
      <c r="D161" s="32" t="s">
        <v>124</v>
      </c>
      <c r="E161" s="20" t="s">
        <v>32</v>
      </c>
      <c r="F161" s="57">
        <v>6000</v>
      </c>
      <c r="G161" s="79">
        <f>SUM(H161:S161)</f>
        <v>90000</v>
      </c>
      <c r="H161" s="47"/>
      <c r="I161" s="47"/>
      <c r="J161" s="47"/>
      <c r="K161" s="47"/>
      <c r="L161" s="99"/>
      <c r="M161" s="99"/>
      <c r="N161" s="99"/>
      <c r="O161" s="99">
        <f>+$F$161*$C$161</f>
        <v>18000</v>
      </c>
      <c r="P161" s="99">
        <f>+$F$161*$C$161</f>
        <v>18000</v>
      </c>
      <c r="Q161" s="99">
        <f>+$F$161*$C$161</f>
        <v>18000</v>
      </c>
      <c r="R161" s="99">
        <f>+$F$161*$C$161</f>
        <v>18000</v>
      </c>
      <c r="S161" s="99">
        <f>+$F$161*$C$161</f>
        <v>18000</v>
      </c>
    </row>
    <row r="162" spans="2:19" ht="30" x14ac:dyDescent="0.25">
      <c r="B162" s="8"/>
      <c r="C162" s="8">
        <v>1</v>
      </c>
      <c r="D162" s="32" t="s">
        <v>112</v>
      </c>
      <c r="E162" s="8" t="s">
        <v>99</v>
      </c>
      <c r="F162" s="57">
        <v>10000</v>
      </c>
      <c r="G162" s="79">
        <f>SUM(H162:S162)</f>
        <v>34000</v>
      </c>
      <c r="H162" s="47"/>
      <c r="I162" s="47"/>
      <c r="J162" s="47"/>
      <c r="K162" s="47"/>
      <c r="L162" s="99"/>
      <c r="M162" s="99"/>
      <c r="N162" s="99"/>
      <c r="O162" s="99"/>
      <c r="P162" s="99">
        <v>4000</v>
      </c>
      <c r="Q162" s="99">
        <v>10000</v>
      </c>
      <c r="R162" s="99">
        <v>10000</v>
      </c>
      <c r="S162" s="99">
        <v>10000</v>
      </c>
    </row>
    <row r="163" spans="2:19" ht="30" x14ac:dyDescent="0.25">
      <c r="B163" s="8"/>
      <c r="C163" s="8">
        <v>6</v>
      </c>
      <c r="D163" s="32" t="s">
        <v>112</v>
      </c>
      <c r="E163" s="20" t="s">
        <v>32</v>
      </c>
      <c r="F163" s="57">
        <v>6500</v>
      </c>
      <c r="G163" s="79">
        <f>SUM(H163:S163)</f>
        <v>132600</v>
      </c>
      <c r="H163" s="47"/>
      <c r="I163" s="47"/>
      <c r="J163" s="47"/>
      <c r="K163" s="47"/>
      <c r="L163" s="99"/>
      <c r="M163" s="99"/>
      <c r="N163" s="99"/>
      <c r="O163" s="99"/>
      <c r="P163" s="99">
        <v>15600</v>
      </c>
      <c r="Q163" s="99">
        <f>+$F$163*$C$163</f>
        <v>39000</v>
      </c>
      <c r="R163" s="99">
        <f>+$F$163*$C$163</f>
        <v>39000</v>
      </c>
      <c r="S163" s="99">
        <f>+$F$163*$C$163</f>
        <v>39000</v>
      </c>
    </row>
    <row r="164" spans="2:19" ht="31.5" x14ac:dyDescent="0.25">
      <c r="B164" s="8"/>
      <c r="C164" s="8"/>
      <c r="D164" s="32"/>
      <c r="E164" s="8"/>
      <c r="F164" s="31" t="s">
        <v>39</v>
      </c>
      <c r="G164" s="81">
        <f>+G158-G159</f>
        <v>6811</v>
      </c>
      <c r="H164" s="47"/>
      <c r="I164" s="47"/>
      <c r="J164" s="47"/>
      <c r="K164" s="47"/>
      <c r="L164" s="99"/>
      <c r="M164" s="99"/>
      <c r="N164" s="99"/>
      <c r="O164" s="99"/>
      <c r="P164" s="47"/>
      <c r="Q164" s="47"/>
      <c r="R164" s="47"/>
      <c r="S164" s="47"/>
    </row>
    <row r="165" spans="2:19" ht="15.75" x14ac:dyDescent="0.25">
      <c r="B165" s="8"/>
      <c r="C165" s="8"/>
      <c r="D165" s="32"/>
      <c r="E165" s="8"/>
      <c r="F165" s="40"/>
      <c r="G165" s="81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</row>
    <row r="166" spans="2:19" x14ac:dyDescent="0.25">
      <c r="B166" s="35" t="s">
        <v>56</v>
      </c>
      <c r="C166" s="8"/>
      <c r="D166" s="32"/>
      <c r="E166" s="8"/>
      <c r="F166" s="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</row>
    <row r="167" spans="2:19" ht="17.25" x14ac:dyDescent="0.25">
      <c r="B167" s="53" t="s">
        <v>57</v>
      </c>
      <c r="C167" s="70">
        <f>SUM(C169:C170)</f>
        <v>5</v>
      </c>
      <c r="D167" s="53"/>
      <c r="E167" s="53"/>
      <c r="F167" s="54" t="s">
        <v>27</v>
      </c>
      <c r="G167" s="82">
        <v>114000</v>
      </c>
      <c r="H167" s="83">
        <f>SUM(H169:H171)</f>
        <v>36774.199999999997</v>
      </c>
      <c r="I167" s="83">
        <f t="shared" ref="I167:S167" si="37">SUM(I169:I171)</f>
        <v>38000</v>
      </c>
      <c r="J167" s="83">
        <f t="shared" si="37"/>
        <v>38000</v>
      </c>
      <c r="K167" s="83">
        <f t="shared" si="37"/>
        <v>0</v>
      </c>
      <c r="L167" s="83">
        <f t="shared" si="37"/>
        <v>0</v>
      </c>
      <c r="M167" s="83">
        <f t="shared" si="37"/>
        <v>0</v>
      </c>
      <c r="N167" s="83">
        <f t="shared" si="37"/>
        <v>0</v>
      </c>
      <c r="O167" s="83">
        <f t="shared" si="37"/>
        <v>0</v>
      </c>
      <c r="P167" s="83">
        <f t="shared" si="37"/>
        <v>0</v>
      </c>
      <c r="Q167" s="83">
        <f t="shared" si="37"/>
        <v>0</v>
      </c>
      <c r="R167" s="83">
        <f t="shared" si="37"/>
        <v>0</v>
      </c>
      <c r="S167" s="83">
        <f t="shared" si="37"/>
        <v>0</v>
      </c>
    </row>
    <row r="168" spans="2:19" ht="18.75" x14ac:dyDescent="0.3">
      <c r="B168" s="20"/>
      <c r="C168" s="20"/>
      <c r="D168" s="20"/>
      <c r="E168" s="20"/>
      <c r="F168" s="39" t="s">
        <v>28</v>
      </c>
      <c r="G168" s="84">
        <f>SUM(G169:G170)</f>
        <v>112774.2</v>
      </c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</row>
    <row r="169" spans="2:19" ht="30" x14ac:dyDescent="0.25">
      <c r="B169" s="20"/>
      <c r="C169" s="20">
        <v>2</v>
      </c>
      <c r="D169" s="23" t="s">
        <v>31</v>
      </c>
      <c r="E169" s="20" t="s">
        <v>32</v>
      </c>
      <c r="F169" s="24">
        <v>7000</v>
      </c>
      <c r="G169" s="79">
        <f>SUM(H169:S169)</f>
        <v>41548.39</v>
      </c>
      <c r="H169" s="79">
        <v>13548.39</v>
      </c>
      <c r="I169" s="79">
        <f>$F$169*$C$169</f>
        <v>14000</v>
      </c>
      <c r="J169" s="79">
        <f>$F$169*$C$169</f>
        <v>14000</v>
      </c>
      <c r="K169" s="79"/>
      <c r="L169" s="79"/>
      <c r="M169" s="79"/>
      <c r="N169" s="79"/>
      <c r="O169" s="79"/>
      <c r="P169" s="79"/>
      <c r="Q169" s="79"/>
      <c r="R169" s="79"/>
      <c r="S169" s="79"/>
    </row>
    <row r="170" spans="2:19" ht="30" x14ac:dyDescent="0.25">
      <c r="B170" s="20"/>
      <c r="C170" s="20">
        <v>3</v>
      </c>
      <c r="D170" s="23" t="s">
        <v>31</v>
      </c>
      <c r="E170" s="20" t="s">
        <v>34</v>
      </c>
      <c r="F170" s="24">
        <v>8000</v>
      </c>
      <c r="G170" s="79">
        <f>SUM(H170:S170)</f>
        <v>71225.81</v>
      </c>
      <c r="H170" s="79">
        <v>23225.81</v>
      </c>
      <c r="I170" s="79">
        <f>$F$170*$C$170</f>
        <v>24000</v>
      </c>
      <c r="J170" s="79">
        <f>$F$170*$C$170</f>
        <v>24000</v>
      </c>
      <c r="K170" s="79"/>
      <c r="L170" s="79"/>
      <c r="M170" s="79"/>
      <c r="N170" s="79"/>
      <c r="O170" s="79"/>
      <c r="P170" s="79"/>
      <c r="Q170" s="79"/>
      <c r="R170" s="79"/>
      <c r="S170" s="79"/>
    </row>
    <row r="171" spans="2:19" ht="31.5" x14ac:dyDescent="0.25">
      <c r="B171" s="20"/>
      <c r="C171" s="20"/>
      <c r="D171" s="23"/>
      <c r="E171" s="20"/>
      <c r="F171" s="31" t="s">
        <v>39</v>
      </c>
      <c r="G171" s="84">
        <f>G167-G168</f>
        <v>1225.8000000000029</v>
      </c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</row>
    <row r="172" spans="2:19" x14ac:dyDescent="0.25">
      <c r="B172" s="35" t="s">
        <v>56</v>
      </c>
      <c r="C172" s="8"/>
      <c r="D172" s="32"/>
      <c r="E172" s="8"/>
      <c r="F172" s="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</row>
    <row r="173" spans="2:19" ht="17.25" x14ac:dyDescent="0.25">
      <c r="B173" s="53" t="s">
        <v>58</v>
      </c>
      <c r="C173" s="70">
        <v>1</v>
      </c>
      <c r="D173" s="69"/>
      <c r="E173" s="53"/>
      <c r="F173" s="54" t="s">
        <v>27</v>
      </c>
      <c r="G173" s="82">
        <v>63000</v>
      </c>
      <c r="H173" s="97">
        <f>SUM(H175:H176)</f>
        <v>0</v>
      </c>
      <c r="I173" s="97">
        <f t="shared" ref="I173:S173" si="38">SUM(I175:I176)</f>
        <v>0</v>
      </c>
      <c r="J173" s="97">
        <f t="shared" si="38"/>
        <v>0</v>
      </c>
      <c r="K173" s="97">
        <f t="shared" si="38"/>
        <v>7000</v>
      </c>
      <c r="L173" s="97">
        <f t="shared" si="38"/>
        <v>7000</v>
      </c>
      <c r="M173" s="97">
        <f t="shared" si="38"/>
        <v>7000</v>
      </c>
      <c r="N173" s="97">
        <f t="shared" si="38"/>
        <v>7000</v>
      </c>
      <c r="O173" s="97">
        <f t="shared" si="38"/>
        <v>7000</v>
      </c>
      <c r="P173" s="97">
        <f t="shared" si="38"/>
        <v>7000</v>
      </c>
      <c r="Q173" s="97">
        <f t="shared" si="38"/>
        <v>7000</v>
      </c>
      <c r="R173" s="97">
        <f t="shared" si="38"/>
        <v>7000</v>
      </c>
      <c r="S173" s="97">
        <f t="shared" si="38"/>
        <v>7000</v>
      </c>
    </row>
    <row r="174" spans="2:19" ht="18.75" x14ac:dyDescent="0.3">
      <c r="B174" s="20"/>
      <c r="C174" s="20"/>
      <c r="D174" s="23"/>
      <c r="E174" s="20"/>
      <c r="F174" s="39" t="s">
        <v>28</v>
      </c>
      <c r="G174" s="84">
        <f>G175</f>
        <v>63000</v>
      </c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</row>
    <row r="175" spans="2:19" ht="30" x14ac:dyDescent="0.25">
      <c r="B175" s="20"/>
      <c r="C175" s="20">
        <v>1</v>
      </c>
      <c r="D175" s="23" t="s">
        <v>37</v>
      </c>
      <c r="E175" s="20" t="s">
        <v>32</v>
      </c>
      <c r="F175" s="24">
        <v>7000</v>
      </c>
      <c r="G175" s="79">
        <f>SUM(H175:S175)</f>
        <v>63000</v>
      </c>
      <c r="H175" s="79"/>
      <c r="I175" s="79"/>
      <c r="J175" s="79"/>
      <c r="K175" s="79">
        <v>7000</v>
      </c>
      <c r="L175" s="79">
        <v>7000</v>
      </c>
      <c r="M175" s="79">
        <v>7000</v>
      </c>
      <c r="N175" s="79">
        <v>7000</v>
      </c>
      <c r="O175" s="79">
        <v>7000</v>
      </c>
      <c r="P175" s="79">
        <v>7000</v>
      </c>
      <c r="Q175" s="79">
        <v>7000</v>
      </c>
      <c r="R175" s="79">
        <v>7000</v>
      </c>
      <c r="S175" s="79">
        <v>7000</v>
      </c>
    </row>
    <row r="176" spans="2:19" ht="31.5" x14ac:dyDescent="0.25">
      <c r="B176" s="20"/>
      <c r="C176" s="20"/>
      <c r="D176" s="23"/>
      <c r="E176" s="20"/>
      <c r="F176" s="31" t="s">
        <v>39</v>
      </c>
      <c r="G176" s="84">
        <f>G173-G174</f>
        <v>0</v>
      </c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</row>
    <row r="177" spans="2:19" ht="15.75" x14ac:dyDescent="0.25">
      <c r="B177" s="35" t="s">
        <v>56</v>
      </c>
      <c r="C177" s="8"/>
      <c r="D177" s="32"/>
      <c r="E177" s="8"/>
      <c r="F177" s="40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</row>
    <row r="178" spans="2:19" ht="17.25" x14ac:dyDescent="0.25">
      <c r="B178" s="53" t="s">
        <v>59</v>
      </c>
      <c r="C178" s="70">
        <f>SUM(C180:C181)</f>
        <v>3</v>
      </c>
      <c r="D178" s="69"/>
      <c r="E178" s="53"/>
      <c r="F178" s="54" t="s">
        <v>27</v>
      </c>
      <c r="G178" s="82">
        <v>204000</v>
      </c>
      <c r="H178" s="83">
        <f>SUM(H180:H182)</f>
        <v>0</v>
      </c>
      <c r="I178" s="83">
        <f t="shared" ref="I178:S178" si="39">SUM(I180:I182)</f>
        <v>0</v>
      </c>
      <c r="J178" s="83">
        <f t="shared" si="39"/>
        <v>0</v>
      </c>
      <c r="K178" s="83">
        <f t="shared" si="39"/>
        <v>18000</v>
      </c>
      <c r="L178" s="83">
        <f t="shared" si="39"/>
        <v>18000</v>
      </c>
      <c r="M178" s="83">
        <f t="shared" si="39"/>
        <v>18000</v>
      </c>
      <c r="N178" s="83">
        <f t="shared" si="39"/>
        <v>18000</v>
      </c>
      <c r="O178" s="83">
        <f t="shared" si="39"/>
        <v>26000</v>
      </c>
      <c r="P178" s="83">
        <f t="shared" si="39"/>
        <v>26000</v>
      </c>
      <c r="Q178" s="83">
        <f t="shared" si="39"/>
        <v>26000</v>
      </c>
      <c r="R178" s="83">
        <f t="shared" si="39"/>
        <v>26000</v>
      </c>
      <c r="S178" s="83">
        <f t="shared" si="39"/>
        <v>26000</v>
      </c>
    </row>
    <row r="179" spans="2:19" ht="18.75" x14ac:dyDescent="0.3">
      <c r="B179" s="20"/>
      <c r="C179" s="20"/>
      <c r="D179" s="23"/>
      <c r="E179" s="20"/>
      <c r="F179" s="39" t="s">
        <v>28</v>
      </c>
      <c r="G179" s="84">
        <f>SUM(G180:G181)</f>
        <v>202000</v>
      </c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</row>
    <row r="180" spans="2:19" ht="30" x14ac:dyDescent="0.25">
      <c r="B180" s="20"/>
      <c r="C180" s="20">
        <v>2</v>
      </c>
      <c r="D180" s="23" t="s">
        <v>37</v>
      </c>
      <c r="E180" s="20" t="s">
        <v>34</v>
      </c>
      <c r="F180" s="24">
        <v>9000</v>
      </c>
      <c r="G180" s="79">
        <f>SUM(H180:S180)</f>
        <v>162000</v>
      </c>
      <c r="H180" s="79"/>
      <c r="I180" s="79"/>
      <c r="J180" s="79"/>
      <c r="K180" s="79">
        <f>$F$180*$C$180</f>
        <v>18000</v>
      </c>
      <c r="L180" s="79">
        <f t="shared" ref="L180:S180" si="40">$F$180*$C$180</f>
        <v>18000</v>
      </c>
      <c r="M180" s="79">
        <f t="shared" si="40"/>
        <v>18000</v>
      </c>
      <c r="N180" s="79">
        <f t="shared" si="40"/>
        <v>18000</v>
      </c>
      <c r="O180" s="79">
        <f t="shared" si="40"/>
        <v>18000</v>
      </c>
      <c r="P180" s="79">
        <f t="shared" si="40"/>
        <v>18000</v>
      </c>
      <c r="Q180" s="79">
        <f t="shared" si="40"/>
        <v>18000</v>
      </c>
      <c r="R180" s="79">
        <f t="shared" si="40"/>
        <v>18000</v>
      </c>
      <c r="S180" s="79">
        <f t="shared" si="40"/>
        <v>18000</v>
      </c>
    </row>
    <row r="181" spans="2:19" ht="30" x14ac:dyDescent="0.25">
      <c r="B181" s="20"/>
      <c r="C181" s="20">
        <v>1</v>
      </c>
      <c r="D181" s="45" t="s">
        <v>109</v>
      </c>
      <c r="E181" s="20" t="s">
        <v>32</v>
      </c>
      <c r="F181" s="24">
        <v>8000</v>
      </c>
      <c r="G181" s="79">
        <f>SUM(H181:S181)</f>
        <v>40000</v>
      </c>
      <c r="H181" s="79"/>
      <c r="I181" s="79"/>
      <c r="J181" s="79"/>
      <c r="K181" s="79"/>
      <c r="L181" s="79"/>
      <c r="M181" s="79"/>
      <c r="N181" s="79"/>
      <c r="O181" s="79">
        <f>+$F$181*$C$181</f>
        <v>8000</v>
      </c>
      <c r="P181" s="79">
        <f>+$F$181*$C$181</f>
        <v>8000</v>
      </c>
      <c r="Q181" s="79">
        <f>+$F$181*$C$181</f>
        <v>8000</v>
      </c>
      <c r="R181" s="79">
        <f>+$F$181*$C$181</f>
        <v>8000</v>
      </c>
      <c r="S181" s="79">
        <f>+$F$181*$C$181</f>
        <v>8000</v>
      </c>
    </row>
    <row r="182" spans="2:19" ht="31.5" x14ac:dyDescent="0.25">
      <c r="B182" s="20"/>
      <c r="C182" s="20"/>
      <c r="D182" s="23"/>
      <c r="E182" s="20"/>
      <c r="F182" s="31" t="s">
        <v>39</v>
      </c>
      <c r="G182" s="84">
        <f>+G178-G179</f>
        <v>2000</v>
      </c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</row>
    <row r="183" spans="2:19" x14ac:dyDescent="0.25">
      <c r="B183" s="35" t="s">
        <v>56</v>
      </c>
      <c r="C183" s="8"/>
      <c r="D183" s="32"/>
      <c r="E183" s="8"/>
      <c r="F183" s="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</row>
    <row r="184" spans="2:19" ht="17.25" x14ac:dyDescent="0.25">
      <c r="B184" s="53" t="s">
        <v>60</v>
      </c>
      <c r="C184" s="66">
        <v>2</v>
      </c>
      <c r="D184" s="69"/>
      <c r="E184" s="53"/>
      <c r="F184" s="54" t="s">
        <v>27</v>
      </c>
      <c r="G184" s="82">
        <v>198000</v>
      </c>
      <c r="H184" s="97">
        <f>SUM(H186:H187)</f>
        <v>0</v>
      </c>
      <c r="I184" s="97">
        <f t="shared" ref="I184:S184" si="41">SUM(I186:I187)</f>
        <v>0</v>
      </c>
      <c r="J184" s="97">
        <f t="shared" si="41"/>
        <v>0</v>
      </c>
      <c r="K184" s="97">
        <f t="shared" si="41"/>
        <v>20000</v>
      </c>
      <c r="L184" s="97">
        <f t="shared" si="41"/>
        <v>20000</v>
      </c>
      <c r="M184" s="97">
        <f t="shared" si="41"/>
        <v>20000</v>
      </c>
      <c r="N184" s="97">
        <f t="shared" si="41"/>
        <v>20000</v>
      </c>
      <c r="O184" s="97">
        <f t="shared" si="41"/>
        <v>20000</v>
      </c>
      <c r="P184" s="97">
        <f t="shared" si="41"/>
        <v>20000</v>
      </c>
      <c r="Q184" s="97">
        <f t="shared" si="41"/>
        <v>20000</v>
      </c>
      <c r="R184" s="97">
        <f t="shared" si="41"/>
        <v>20000</v>
      </c>
      <c r="S184" s="97">
        <f t="shared" si="41"/>
        <v>20000</v>
      </c>
    </row>
    <row r="185" spans="2:19" ht="18.75" x14ac:dyDescent="0.3">
      <c r="B185" s="20"/>
      <c r="C185" s="20"/>
      <c r="D185" s="23"/>
      <c r="E185" s="20"/>
      <c r="F185" s="39" t="s">
        <v>28</v>
      </c>
      <c r="G185" s="84">
        <f>G186</f>
        <v>180000</v>
      </c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</row>
    <row r="186" spans="2:19" ht="30" x14ac:dyDescent="0.25">
      <c r="B186" s="20"/>
      <c r="C186" s="20">
        <v>2</v>
      </c>
      <c r="D186" s="23" t="s">
        <v>37</v>
      </c>
      <c r="E186" s="20" t="s">
        <v>34</v>
      </c>
      <c r="F186" s="24">
        <v>10000</v>
      </c>
      <c r="G186" s="79">
        <f>SUM(H186:S186)</f>
        <v>180000</v>
      </c>
      <c r="H186" s="79"/>
      <c r="I186" s="79"/>
      <c r="J186" s="79"/>
      <c r="K186" s="79">
        <f>$F$186*$C$186</f>
        <v>20000</v>
      </c>
      <c r="L186" s="79">
        <f t="shared" ref="L186:S186" si="42">$F$186*$C$186</f>
        <v>20000</v>
      </c>
      <c r="M186" s="79">
        <f t="shared" si="42"/>
        <v>20000</v>
      </c>
      <c r="N186" s="79">
        <f t="shared" si="42"/>
        <v>20000</v>
      </c>
      <c r="O186" s="79">
        <f t="shared" si="42"/>
        <v>20000</v>
      </c>
      <c r="P186" s="79">
        <f t="shared" si="42"/>
        <v>20000</v>
      </c>
      <c r="Q186" s="79">
        <f t="shared" si="42"/>
        <v>20000</v>
      </c>
      <c r="R186" s="79">
        <f t="shared" si="42"/>
        <v>20000</v>
      </c>
      <c r="S186" s="79">
        <f t="shared" si="42"/>
        <v>20000</v>
      </c>
    </row>
    <row r="187" spans="2:19" ht="31.5" x14ac:dyDescent="0.25">
      <c r="B187" s="20"/>
      <c r="C187" s="20"/>
      <c r="D187" s="23"/>
      <c r="E187" s="20"/>
      <c r="F187" s="31" t="s">
        <v>39</v>
      </c>
      <c r="G187" s="84">
        <f>G184-G186</f>
        <v>18000</v>
      </c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</row>
    <row r="188" spans="2:19" ht="15.75" x14ac:dyDescent="0.25">
      <c r="B188" s="8"/>
      <c r="C188" s="8"/>
      <c r="D188" s="32"/>
      <c r="E188" s="8"/>
      <c r="F188" s="40"/>
      <c r="G188" s="81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</row>
    <row r="189" spans="2:19" x14ac:dyDescent="0.25">
      <c r="B189" s="35" t="s">
        <v>56</v>
      </c>
      <c r="C189" s="8"/>
      <c r="D189" s="32"/>
      <c r="E189" s="8"/>
      <c r="F189" s="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</row>
    <row r="190" spans="2:19" ht="17.25" x14ac:dyDescent="0.25">
      <c r="B190" s="53" t="s">
        <v>128</v>
      </c>
      <c r="C190" s="66">
        <f>SUM(C192:C194)</f>
        <v>4</v>
      </c>
      <c r="D190" s="69"/>
      <c r="E190" s="53"/>
      <c r="F190" s="54" t="s">
        <v>27</v>
      </c>
      <c r="G190" s="82">
        <v>117620</v>
      </c>
      <c r="H190" s="83">
        <f>SUM(H191:H196)</f>
        <v>0</v>
      </c>
      <c r="I190" s="83">
        <f t="shared" ref="I190:S190" si="43">SUM(I191:I196)</f>
        <v>0</v>
      </c>
      <c r="J190" s="83">
        <f t="shared" si="43"/>
        <v>0</v>
      </c>
      <c r="K190" s="83">
        <f t="shared" si="43"/>
        <v>0</v>
      </c>
      <c r="L190" s="83">
        <f t="shared" si="43"/>
        <v>0</v>
      </c>
      <c r="M190" s="83">
        <f t="shared" si="43"/>
        <v>0</v>
      </c>
      <c r="N190" s="83">
        <f t="shared" si="43"/>
        <v>0</v>
      </c>
      <c r="O190" s="83">
        <f t="shared" si="43"/>
        <v>0</v>
      </c>
      <c r="P190" s="97">
        <f t="shared" si="43"/>
        <v>14200</v>
      </c>
      <c r="Q190" s="97">
        <f t="shared" si="43"/>
        <v>33000</v>
      </c>
      <c r="R190" s="97">
        <f t="shared" si="43"/>
        <v>33000</v>
      </c>
      <c r="S190" s="97">
        <f t="shared" si="43"/>
        <v>33000</v>
      </c>
    </row>
    <row r="191" spans="2:19" ht="18.75" x14ac:dyDescent="0.3">
      <c r="B191" s="8"/>
      <c r="C191" s="8"/>
      <c r="D191" s="32"/>
      <c r="E191" s="8"/>
      <c r="F191" s="39" t="s">
        <v>28</v>
      </c>
      <c r="G191" s="81">
        <f>SUM(G192:G195)</f>
        <v>113200</v>
      </c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</row>
    <row r="192" spans="2:19" ht="30" x14ac:dyDescent="0.25">
      <c r="B192" s="8"/>
      <c r="C192" s="8">
        <v>1</v>
      </c>
      <c r="D192" s="58" t="s">
        <v>123</v>
      </c>
      <c r="E192" s="20" t="s">
        <v>34</v>
      </c>
      <c r="F192" s="56">
        <v>10000</v>
      </c>
      <c r="G192" s="79">
        <f>SUM(H192:S192)</f>
        <v>35000</v>
      </c>
      <c r="H192" s="47"/>
      <c r="I192" s="47"/>
      <c r="J192" s="47"/>
      <c r="K192" s="47"/>
      <c r="L192" s="47"/>
      <c r="M192" s="47"/>
      <c r="N192" s="47"/>
      <c r="O192" s="47"/>
      <c r="P192" s="99">
        <v>5000</v>
      </c>
      <c r="Q192" s="99">
        <f t="shared" ref="Q192:S192" si="44">+$F$192*$C$192</f>
        <v>10000</v>
      </c>
      <c r="R192" s="99">
        <f t="shared" si="44"/>
        <v>10000</v>
      </c>
      <c r="S192" s="99">
        <f t="shared" si="44"/>
        <v>10000</v>
      </c>
    </row>
    <row r="193" spans="2:19" ht="30" x14ac:dyDescent="0.25">
      <c r="B193" s="8"/>
      <c r="C193" s="8">
        <v>1</v>
      </c>
      <c r="D193" s="58" t="s">
        <v>113</v>
      </c>
      <c r="E193" s="20" t="s">
        <v>34</v>
      </c>
      <c r="F193" s="56">
        <v>10000</v>
      </c>
      <c r="G193" s="79">
        <f>SUM(H193:S193)</f>
        <v>34000</v>
      </c>
      <c r="H193" s="47"/>
      <c r="I193" s="47"/>
      <c r="J193" s="47"/>
      <c r="K193" s="47"/>
      <c r="L193" s="47"/>
      <c r="M193" s="47"/>
      <c r="N193" s="47"/>
      <c r="O193" s="47"/>
      <c r="P193" s="99">
        <v>4000</v>
      </c>
      <c r="Q193" s="99">
        <f>+$F$193*$C$193</f>
        <v>10000</v>
      </c>
      <c r="R193" s="99">
        <f>+$F$193*$C$193</f>
        <v>10000</v>
      </c>
      <c r="S193" s="99">
        <f>+$F$193*$C$193</f>
        <v>10000</v>
      </c>
    </row>
    <row r="194" spans="2:19" ht="30" x14ac:dyDescent="0.25">
      <c r="B194" s="8"/>
      <c r="C194" s="8">
        <v>2</v>
      </c>
      <c r="D194" s="58" t="s">
        <v>113</v>
      </c>
      <c r="E194" s="20" t="s">
        <v>32</v>
      </c>
      <c r="F194" s="56">
        <v>6500</v>
      </c>
      <c r="G194" s="79">
        <f>SUM(H194:S194)</f>
        <v>44200</v>
      </c>
      <c r="H194" s="47"/>
      <c r="I194" s="47"/>
      <c r="J194" s="47"/>
      <c r="K194" s="47"/>
      <c r="L194" s="47"/>
      <c r="M194" s="47"/>
      <c r="N194" s="47"/>
      <c r="O194" s="47"/>
      <c r="P194" s="99">
        <f>2600*2</f>
        <v>5200</v>
      </c>
      <c r="Q194" s="47">
        <f>+$F$194*$C$194</f>
        <v>13000</v>
      </c>
      <c r="R194" s="47">
        <f>+$F$194*$C$194</f>
        <v>13000</v>
      </c>
      <c r="S194" s="47">
        <f>+$F$194*$C$194</f>
        <v>13000</v>
      </c>
    </row>
    <row r="195" spans="2:19" ht="15.75" x14ac:dyDescent="0.25">
      <c r="B195" s="8"/>
      <c r="C195" s="8"/>
      <c r="D195" s="58"/>
      <c r="E195" s="20"/>
      <c r="F195" s="56"/>
      <c r="G195" s="79"/>
      <c r="H195" s="47"/>
      <c r="I195" s="47"/>
      <c r="J195" s="47"/>
      <c r="K195" s="47"/>
      <c r="L195" s="47"/>
      <c r="M195" s="47"/>
      <c r="N195" s="47"/>
      <c r="O195" s="99"/>
      <c r="P195" s="99"/>
      <c r="Q195" s="99"/>
      <c r="R195" s="99"/>
      <c r="S195" s="99"/>
    </row>
    <row r="196" spans="2:19" ht="31.5" x14ac:dyDescent="0.25">
      <c r="B196" s="8"/>
      <c r="C196" s="8"/>
      <c r="D196" s="32"/>
      <c r="E196" s="8"/>
      <c r="F196" s="31" t="s">
        <v>39</v>
      </c>
      <c r="G196" s="81">
        <f>+G190-G191</f>
        <v>4420</v>
      </c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</row>
    <row r="197" spans="2:19" ht="15.75" x14ac:dyDescent="0.25">
      <c r="B197" s="8"/>
      <c r="C197" s="8"/>
      <c r="D197" s="32"/>
      <c r="E197" s="8"/>
      <c r="F197" s="40"/>
      <c r="G197" s="81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</row>
    <row r="198" spans="2:19" ht="15.75" x14ac:dyDescent="0.25">
      <c r="B198" s="35" t="s">
        <v>61</v>
      </c>
      <c r="C198" s="8"/>
      <c r="D198" s="32"/>
      <c r="E198" s="8"/>
      <c r="F198" s="40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</row>
    <row r="199" spans="2:19" ht="17.25" x14ac:dyDescent="0.25">
      <c r="B199" s="53" t="s">
        <v>62</v>
      </c>
      <c r="C199" s="70">
        <f>SUM(C201:C202)</f>
        <v>2</v>
      </c>
      <c r="D199" s="69"/>
      <c r="E199" s="53"/>
      <c r="F199" s="54" t="s">
        <v>27</v>
      </c>
      <c r="G199" s="82">
        <v>40500</v>
      </c>
      <c r="H199" s="97">
        <f>SUM(H201:H203)</f>
        <v>13064.516129032258</v>
      </c>
      <c r="I199" s="97">
        <f t="shared" ref="I199:S199" si="45">SUM(I201:I203)</f>
        <v>13500</v>
      </c>
      <c r="J199" s="97">
        <f t="shared" si="45"/>
        <v>13500</v>
      </c>
      <c r="K199" s="97">
        <f t="shared" si="45"/>
        <v>0</v>
      </c>
      <c r="L199" s="97">
        <f t="shared" si="45"/>
        <v>0</v>
      </c>
      <c r="M199" s="97">
        <f t="shared" si="45"/>
        <v>0</v>
      </c>
      <c r="N199" s="97">
        <f t="shared" si="45"/>
        <v>0</v>
      </c>
      <c r="O199" s="97">
        <f t="shared" si="45"/>
        <v>0</v>
      </c>
      <c r="P199" s="97">
        <f t="shared" si="45"/>
        <v>0</v>
      </c>
      <c r="Q199" s="97">
        <f t="shared" si="45"/>
        <v>0</v>
      </c>
      <c r="R199" s="97">
        <f t="shared" si="45"/>
        <v>0</v>
      </c>
      <c r="S199" s="97">
        <f t="shared" si="45"/>
        <v>0</v>
      </c>
    </row>
    <row r="200" spans="2:19" ht="18.75" x14ac:dyDescent="0.3">
      <c r="B200" s="20"/>
      <c r="C200" s="20"/>
      <c r="D200" s="23"/>
      <c r="E200" s="20"/>
      <c r="F200" s="39" t="s">
        <v>28</v>
      </c>
      <c r="G200" s="84">
        <f>SUM(G201:G202)</f>
        <v>40064.516129032258</v>
      </c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</row>
    <row r="201" spans="2:19" ht="30" x14ac:dyDescent="0.25">
      <c r="B201" s="20"/>
      <c r="C201" s="20">
        <v>1</v>
      </c>
      <c r="D201" s="23" t="s">
        <v>31</v>
      </c>
      <c r="E201" s="20" t="s">
        <v>32</v>
      </c>
      <c r="F201" s="24">
        <v>6500</v>
      </c>
      <c r="G201" s="79">
        <f>SUM(H201:S201)</f>
        <v>19290.322580645163</v>
      </c>
      <c r="H201" s="79">
        <v>6290.3225806451619</v>
      </c>
      <c r="I201" s="79">
        <v>6500</v>
      </c>
      <c r="J201" s="79">
        <v>6500</v>
      </c>
      <c r="K201" s="79"/>
      <c r="L201" s="79"/>
      <c r="M201" s="79"/>
      <c r="N201" s="79"/>
      <c r="O201" s="79"/>
      <c r="P201" s="79"/>
      <c r="Q201" s="79"/>
      <c r="R201" s="79"/>
      <c r="S201" s="79"/>
    </row>
    <row r="202" spans="2:19" ht="30" x14ac:dyDescent="0.25">
      <c r="B202" s="20"/>
      <c r="C202" s="20">
        <v>1</v>
      </c>
      <c r="D202" s="23" t="s">
        <v>31</v>
      </c>
      <c r="E202" s="20" t="s">
        <v>32</v>
      </c>
      <c r="F202" s="24">
        <v>7000</v>
      </c>
      <c r="G202" s="79">
        <f>SUM(H202:S202)</f>
        <v>20774.193548387098</v>
      </c>
      <c r="H202" s="79">
        <v>6774.1935483870966</v>
      </c>
      <c r="I202" s="79">
        <v>7000</v>
      </c>
      <c r="J202" s="79">
        <v>7000</v>
      </c>
      <c r="K202" s="79"/>
      <c r="L202" s="79"/>
      <c r="M202" s="79"/>
      <c r="N202" s="79"/>
      <c r="O202" s="79"/>
      <c r="P202" s="79"/>
      <c r="Q202" s="79"/>
      <c r="R202" s="79"/>
      <c r="S202" s="79"/>
    </row>
    <row r="203" spans="2:19" ht="31.5" x14ac:dyDescent="0.25">
      <c r="B203" s="20"/>
      <c r="C203" s="20"/>
      <c r="D203" s="20"/>
      <c r="E203" s="20"/>
      <c r="F203" s="31" t="s">
        <v>39</v>
      </c>
      <c r="G203" s="84">
        <f>G199-G200</f>
        <v>435.4838709677424</v>
      </c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</row>
    <row r="204" spans="2:19" ht="15.75" x14ac:dyDescent="0.25">
      <c r="B204" s="35" t="s">
        <v>63</v>
      </c>
      <c r="C204" s="8"/>
      <c r="D204" s="8"/>
      <c r="E204" s="8"/>
      <c r="F204" s="40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</row>
    <row r="205" spans="2:19" ht="17.25" x14ac:dyDescent="0.25">
      <c r="B205" s="53" t="s">
        <v>64</v>
      </c>
      <c r="C205" s="66">
        <f>SUM(C207:C211)</f>
        <v>6</v>
      </c>
      <c r="D205" s="53"/>
      <c r="E205" s="53"/>
      <c r="F205" s="54" t="s">
        <v>27</v>
      </c>
      <c r="G205" s="82">
        <v>124500</v>
      </c>
      <c r="H205" s="83">
        <f>SUM(H207:H212)</f>
        <v>40161.287096774198</v>
      </c>
      <c r="I205" s="97">
        <f t="shared" ref="I205:S205" si="46">SUM(I207:I212)</f>
        <v>41500</v>
      </c>
      <c r="J205" s="97">
        <f t="shared" si="46"/>
        <v>41500</v>
      </c>
      <c r="K205" s="97">
        <f t="shared" si="46"/>
        <v>0</v>
      </c>
      <c r="L205" s="97">
        <f t="shared" si="46"/>
        <v>0</v>
      </c>
      <c r="M205" s="97">
        <f t="shared" si="46"/>
        <v>0</v>
      </c>
      <c r="N205" s="97">
        <f t="shared" si="46"/>
        <v>0</v>
      </c>
      <c r="O205" s="97">
        <f t="shared" si="46"/>
        <v>0</v>
      </c>
      <c r="P205" s="97">
        <f t="shared" si="46"/>
        <v>0</v>
      </c>
      <c r="Q205" s="97">
        <f t="shared" si="46"/>
        <v>0</v>
      </c>
      <c r="R205" s="97">
        <f t="shared" si="46"/>
        <v>0</v>
      </c>
      <c r="S205" s="97">
        <f t="shared" si="46"/>
        <v>0</v>
      </c>
    </row>
    <row r="206" spans="2:19" ht="18.75" x14ac:dyDescent="0.3">
      <c r="B206" s="20"/>
      <c r="C206" s="20"/>
      <c r="D206" s="20"/>
      <c r="E206" s="20"/>
      <c r="F206" s="39" t="s">
        <v>28</v>
      </c>
      <c r="G206" s="84">
        <f>SUM(G207:G211)</f>
        <v>123161.28709677421</v>
      </c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</row>
    <row r="207" spans="2:19" ht="30" x14ac:dyDescent="0.25">
      <c r="B207" s="20"/>
      <c r="C207" s="20">
        <v>1</v>
      </c>
      <c r="D207" s="23" t="s">
        <v>31</v>
      </c>
      <c r="E207" s="20" t="s">
        <v>32</v>
      </c>
      <c r="F207" s="24">
        <v>6500</v>
      </c>
      <c r="G207" s="79">
        <f t="shared" ref="G207:G224" si="47">SUM(H207:S207)</f>
        <v>19290.322580645163</v>
      </c>
      <c r="H207" s="79">
        <v>6290.3225806451619</v>
      </c>
      <c r="I207" s="79">
        <v>6500</v>
      </c>
      <c r="J207" s="79">
        <v>6500</v>
      </c>
      <c r="K207" s="79"/>
      <c r="L207" s="79"/>
      <c r="M207" s="79"/>
      <c r="N207" s="79"/>
      <c r="O207" s="79"/>
      <c r="P207" s="79"/>
      <c r="Q207" s="79"/>
      <c r="R207" s="79"/>
      <c r="S207" s="79"/>
    </row>
    <row r="208" spans="2:19" ht="30" x14ac:dyDescent="0.25">
      <c r="B208" s="20"/>
      <c r="C208" s="20">
        <v>1</v>
      </c>
      <c r="D208" s="23" t="s">
        <v>31</v>
      </c>
      <c r="E208" s="20" t="s">
        <v>32</v>
      </c>
      <c r="F208" s="24">
        <v>7000</v>
      </c>
      <c r="G208" s="79">
        <f t="shared" si="47"/>
        <v>20774.193548387098</v>
      </c>
      <c r="H208" s="79">
        <v>6774.1935483870966</v>
      </c>
      <c r="I208" s="79">
        <v>7000</v>
      </c>
      <c r="J208" s="79">
        <v>7000</v>
      </c>
      <c r="K208" s="79"/>
      <c r="L208" s="79"/>
      <c r="M208" s="79"/>
      <c r="N208" s="79"/>
      <c r="O208" s="79"/>
      <c r="P208" s="79"/>
      <c r="Q208" s="79"/>
      <c r="R208" s="79"/>
      <c r="S208" s="79"/>
    </row>
    <row r="209" spans="2:20" ht="30" x14ac:dyDescent="0.25">
      <c r="B209" s="20"/>
      <c r="C209" s="20">
        <v>1</v>
      </c>
      <c r="D209" s="23" t="s">
        <v>31</v>
      </c>
      <c r="E209" s="20" t="s">
        <v>32</v>
      </c>
      <c r="F209" s="24">
        <v>8000</v>
      </c>
      <c r="G209" s="79">
        <f t="shared" si="47"/>
        <v>23741.93548387097</v>
      </c>
      <c r="H209" s="79">
        <v>7741.9354838709678</v>
      </c>
      <c r="I209" s="79">
        <v>8000</v>
      </c>
      <c r="J209" s="79">
        <v>8000</v>
      </c>
      <c r="K209" s="79"/>
      <c r="L209" s="79"/>
      <c r="M209" s="79"/>
      <c r="N209" s="79"/>
      <c r="O209" s="79"/>
      <c r="P209" s="79"/>
      <c r="Q209" s="79"/>
      <c r="R209" s="79"/>
      <c r="S209" s="79"/>
    </row>
    <row r="210" spans="2:20" ht="30" x14ac:dyDescent="0.25">
      <c r="B210" s="20"/>
      <c r="C210" s="20">
        <v>2</v>
      </c>
      <c r="D210" s="23" t="s">
        <v>31</v>
      </c>
      <c r="E210" s="20" t="s">
        <v>32</v>
      </c>
      <c r="F210" s="24">
        <v>6000</v>
      </c>
      <c r="G210" s="79">
        <f t="shared" si="47"/>
        <v>35612.9</v>
      </c>
      <c r="H210" s="79">
        <v>11612.9</v>
      </c>
      <c r="I210" s="79">
        <f>$F$210*$C$210</f>
        <v>12000</v>
      </c>
      <c r="J210" s="79">
        <f>$F$210*$C$210</f>
        <v>12000</v>
      </c>
      <c r="K210" s="79"/>
      <c r="L210" s="79"/>
      <c r="M210" s="79"/>
      <c r="N210" s="79"/>
      <c r="O210" s="79"/>
      <c r="P210" s="79"/>
      <c r="Q210" s="79"/>
      <c r="R210" s="79"/>
      <c r="S210" s="79"/>
    </row>
    <row r="211" spans="2:20" ht="30" x14ac:dyDescent="0.25">
      <c r="B211" s="20"/>
      <c r="C211" s="20">
        <v>1</v>
      </c>
      <c r="D211" s="23" t="s">
        <v>31</v>
      </c>
      <c r="E211" s="20" t="s">
        <v>34</v>
      </c>
      <c r="F211" s="24">
        <v>8000</v>
      </c>
      <c r="G211" s="79">
        <f t="shared" si="47"/>
        <v>23741.93548387097</v>
      </c>
      <c r="H211" s="79">
        <v>7741.9354838709678</v>
      </c>
      <c r="I211" s="79">
        <v>8000</v>
      </c>
      <c r="J211" s="79">
        <v>8000</v>
      </c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2:20" ht="31.5" x14ac:dyDescent="0.25">
      <c r="B212" s="20"/>
      <c r="C212" s="20"/>
      <c r="D212" s="23"/>
      <c r="E212" s="20"/>
      <c r="F212" s="31" t="s">
        <v>39</v>
      </c>
      <c r="G212" s="84">
        <f>G205-G206</f>
        <v>1338.7129032257944</v>
      </c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</row>
    <row r="213" spans="2:20" ht="15.75" x14ac:dyDescent="0.25">
      <c r="B213" s="35" t="s">
        <v>63</v>
      </c>
      <c r="C213" s="8"/>
      <c r="D213" s="32"/>
      <c r="E213" s="8"/>
      <c r="F213" s="40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</row>
    <row r="214" spans="2:20" ht="17.25" x14ac:dyDescent="0.25">
      <c r="B214" s="53" t="s">
        <v>65</v>
      </c>
      <c r="C214" s="66">
        <v>2</v>
      </c>
      <c r="D214" s="69"/>
      <c r="E214" s="53"/>
      <c r="F214" s="54" t="s">
        <v>27</v>
      </c>
      <c r="G214" s="82">
        <v>122500</v>
      </c>
      <c r="H214" s="83">
        <f>SUM(H216:H218)</f>
        <v>0</v>
      </c>
      <c r="I214" s="97">
        <f t="shared" ref="I214:S214" si="48">SUM(I216:I218)</f>
        <v>0</v>
      </c>
      <c r="J214" s="97">
        <f t="shared" si="48"/>
        <v>0</v>
      </c>
      <c r="K214" s="97">
        <f t="shared" si="48"/>
        <v>13500</v>
      </c>
      <c r="L214" s="97">
        <f t="shared" si="48"/>
        <v>13500</v>
      </c>
      <c r="M214" s="97">
        <f t="shared" si="48"/>
        <v>13500</v>
      </c>
      <c r="N214" s="97">
        <f t="shared" si="48"/>
        <v>13500</v>
      </c>
      <c r="O214" s="97">
        <f t="shared" si="48"/>
        <v>13500</v>
      </c>
      <c r="P214" s="97">
        <f t="shared" si="48"/>
        <v>13500</v>
      </c>
      <c r="Q214" s="97">
        <f t="shared" si="48"/>
        <v>13500</v>
      </c>
      <c r="R214" s="97">
        <f t="shared" si="48"/>
        <v>13500</v>
      </c>
      <c r="S214" s="97">
        <f t="shared" si="48"/>
        <v>13500</v>
      </c>
    </row>
    <row r="215" spans="2:20" ht="18.75" x14ac:dyDescent="0.3">
      <c r="B215" s="20"/>
      <c r="C215" s="20"/>
      <c r="D215" s="23"/>
      <c r="E215" s="20"/>
      <c r="F215" s="39" t="s">
        <v>28</v>
      </c>
      <c r="G215" s="84">
        <f>SUM(G216:G217)</f>
        <v>121500</v>
      </c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</row>
    <row r="216" spans="2:20" ht="30" x14ac:dyDescent="0.25">
      <c r="B216" s="20"/>
      <c r="C216" s="20">
        <v>1</v>
      </c>
      <c r="D216" s="23" t="s">
        <v>66</v>
      </c>
      <c r="E216" s="20" t="s">
        <v>32</v>
      </c>
      <c r="F216" s="41">
        <v>7000</v>
      </c>
      <c r="G216" s="79">
        <f t="shared" si="47"/>
        <v>63000</v>
      </c>
      <c r="H216" s="79"/>
      <c r="I216" s="79"/>
      <c r="J216" s="79"/>
      <c r="K216" s="100">
        <v>7000</v>
      </c>
      <c r="L216" s="100">
        <v>7000</v>
      </c>
      <c r="M216" s="100">
        <v>7000</v>
      </c>
      <c r="N216" s="100">
        <v>7000</v>
      </c>
      <c r="O216" s="100">
        <v>7000</v>
      </c>
      <c r="P216" s="100">
        <v>7000</v>
      </c>
      <c r="Q216" s="100">
        <v>7000</v>
      </c>
      <c r="R216" s="100">
        <v>7000</v>
      </c>
      <c r="S216" s="100">
        <v>7000</v>
      </c>
    </row>
    <row r="217" spans="2:20" ht="30" x14ac:dyDescent="0.25">
      <c r="B217" s="20"/>
      <c r="C217" s="20">
        <v>1</v>
      </c>
      <c r="D217" s="23" t="s">
        <v>66</v>
      </c>
      <c r="E217" s="20" t="s">
        <v>32</v>
      </c>
      <c r="F217" s="41">
        <v>6500</v>
      </c>
      <c r="G217" s="79">
        <f t="shared" si="47"/>
        <v>58500</v>
      </c>
      <c r="H217" s="79"/>
      <c r="I217" s="79"/>
      <c r="J217" s="79"/>
      <c r="K217" s="100">
        <v>6500</v>
      </c>
      <c r="L217" s="100">
        <v>6500</v>
      </c>
      <c r="M217" s="100">
        <v>6500</v>
      </c>
      <c r="N217" s="100">
        <v>6500</v>
      </c>
      <c r="O217" s="100">
        <v>6500</v>
      </c>
      <c r="P217" s="100">
        <v>6500</v>
      </c>
      <c r="Q217" s="100">
        <v>6500</v>
      </c>
      <c r="R217" s="100">
        <v>6500</v>
      </c>
      <c r="S217" s="100">
        <v>6500</v>
      </c>
      <c r="T217" s="42"/>
    </row>
    <row r="218" spans="2:20" ht="31.5" x14ac:dyDescent="0.25">
      <c r="B218" s="20"/>
      <c r="C218" s="20"/>
      <c r="D218" s="23"/>
      <c r="E218" s="20"/>
      <c r="F218" s="31" t="s">
        <v>39</v>
      </c>
      <c r="G218" s="80">
        <f>G214-G215</f>
        <v>1000</v>
      </c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</row>
    <row r="219" spans="2:20" ht="15.75" x14ac:dyDescent="0.25">
      <c r="B219" s="35" t="s">
        <v>63</v>
      </c>
      <c r="C219" s="8"/>
      <c r="D219" s="32"/>
      <c r="E219" s="8"/>
      <c r="F219" s="40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</row>
    <row r="220" spans="2:20" ht="17.25" x14ac:dyDescent="0.25">
      <c r="B220" s="53" t="s">
        <v>67</v>
      </c>
      <c r="C220" s="66">
        <f>SUM(C222:C224)</f>
        <v>8</v>
      </c>
      <c r="D220" s="69"/>
      <c r="E220" s="53"/>
      <c r="F220" s="54" t="s">
        <v>27</v>
      </c>
      <c r="G220" s="82">
        <v>552000</v>
      </c>
      <c r="H220" s="83">
        <f>SUM(H222:H225)</f>
        <v>0</v>
      </c>
      <c r="I220" s="97">
        <f t="shared" ref="I220:S220" si="49">SUM(I222:I225)</f>
        <v>0</v>
      </c>
      <c r="J220" s="97">
        <f t="shared" si="49"/>
        <v>0</v>
      </c>
      <c r="K220" s="97">
        <f t="shared" si="49"/>
        <v>61000</v>
      </c>
      <c r="L220" s="97">
        <f t="shared" si="49"/>
        <v>61000</v>
      </c>
      <c r="M220" s="97">
        <f t="shared" si="49"/>
        <v>61000</v>
      </c>
      <c r="N220" s="97">
        <f t="shared" si="49"/>
        <v>61000</v>
      </c>
      <c r="O220" s="97">
        <f t="shared" si="49"/>
        <v>61000</v>
      </c>
      <c r="P220" s="97">
        <f t="shared" si="49"/>
        <v>61000</v>
      </c>
      <c r="Q220" s="97">
        <f t="shared" si="49"/>
        <v>61000</v>
      </c>
      <c r="R220" s="97">
        <f t="shared" si="49"/>
        <v>61000</v>
      </c>
      <c r="S220" s="97">
        <f t="shared" si="49"/>
        <v>61000</v>
      </c>
    </row>
    <row r="221" spans="2:20" ht="18.75" x14ac:dyDescent="0.3">
      <c r="B221" s="20"/>
      <c r="C221" s="20"/>
      <c r="D221" s="23"/>
      <c r="E221" s="20"/>
      <c r="F221" s="39" t="s">
        <v>28</v>
      </c>
      <c r="G221" s="84">
        <f>SUM(G222:G224)</f>
        <v>549000</v>
      </c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</row>
    <row r="222" spans="2:20" ht="30" x14ac:dyDescent="0.25">
      <c r="B222" s="20"/>
      <c r="C222" s="20">
        <v>5</v>
      </c>
      <c r="D222" s="23" t="s">
        <v>37</v>
      </c>
      <c r="E222" s="20" t="s">
        <v>32</v>
      </c>
      <c r="F222" s="24">
        <v>7000</v>
      </c>
      <c r="G222" s="79">
        <f t="shared" si="47"/>
        <v>315000</v>
      </c>
      <c r="H222" s="79"/>
      <c r="I222" s="79"/>
      <c r="J222" s="79"/>
      <c r="K222" s="79">
        <f>$F$222*$C$222</f>
        <v>35000</v>
      </c>
      <c r="L222" s="79">
        <f t="shared" ref="L222:S222" si="50">$F$222*$C$222</f>
        <v>35000</v>
      </c>
      <c r="M222" s="79">
        <f t="shared" si="50"/>
        <v>35000</v>
      </c>
      <c r="N222" s="79">
        <f t="shared" si="50"/>
        <v>35000</v>
      </c>
      <c r="O222" s="79">
        <f t="shared" si="50"/>
        <v>35000</v>
      </c>
      <c r="P222" s="79">
        <f t="shared" si="50"/>
        <v>35000</v>
      </c>
      <c r="Q222" s="79">
        <f t="shared" si="50"/>
        <v>35000</v>
      </c>
      <c r="R222" s="79">
        <f t="shared" si="50"/>
        <v>35000</v>
      </c>
      <c r="S222" s="79">
        <f t="shared" si="50"/>
        <v>35000</v>
      </c>
    </row>
    <row r="223" spans="2:20" ht="30" x14ac:dyDescent="0.25">
      <c r="B223" s="20"/>
      <c r="C223" s="20">
        <v>1</v>
      </c>
      <c r="D223" s="23" t="s">
        <v>37</v>
      </c>
      <c r="E223" s="20" t="s">
        <v>32</v>
      </c>
      <c r="F223" s="24">
        <v>8000</v>
      </c>
      <c r="G223" s="79">
        <f t="shared" si="47"/>
        <v>72000</v>
      </c>
      <c r="H223" s="79"/>
      <c r="I223" s="79"/>
      <c r="J223" s="79"/>
      <c r="K223" s="79">
        <v>8000</v>
      </c>
      <c r="L223" s="79">
        <v>8000</v>
      </c>
      <c r="M223" s="79">
        <v>8000</v>
      </c>
      <c r="N223" s="79">
        <v>8000</v>
      </c>
      <c r="O223" s="79">
        <v>8000</v>
      </c>
      <c r="P223" s="79">
        <v>8000</v>
      </c>
      <c r="Q223" s="79">
        <v>8000</v>
      </c>
      <c r="R223" s="79">
        <v>8000</v>
      </c>
      <c r="S223" s="79">
        <v>8000</v>
      </c>
    </row>
    <row r="224" spans="2:20" ht="30" x14ac:dyDescent="0.25">
      <c r="B224" s="20"/>
      <c r="C224" s="20">
        <v>2</v>
      </c>
      <c r="D224" s="23" t="s">
        <v>37</v>
      </c>
      <c r="E224" s="20" t="s">
        <v>34</v>
      </c>
      <c r="F224" s="24">
        <v>9000</v>
      </c>
      <c r="G224" s="79">
        <f t="shared" si="47"/>
        <v>162000</v>
      </c>
      <c r="H224" s="79"/>
      <c r="I224" s="79"/>
      <c r="J224" s="79"/>
      <c r="K224" s="79">
        <f t="shared" ref="K224:S224" si="51">$F$224*$C$224</f>
        <v>18000</v>
      </c>
      <c r="L224" s="79">
        <f t="shared" si="51"/>
        <v>18000</v>
      </c>
      <c r="M224" s="79">
        <f t="shared" si="51"/>
        <v>18000</v>
      </c>
      <c r="N224" s="79">
        <f t="shared" si="51"/>
        <v>18000</v>
      </c>
      <c r="O224" s="79">
        <f t="shared" si="51"/>
        <v>18000</v>
      </c>
      <c r="P224" s="79">
        <f t="shared" si="51"/>
        <v>18000</v>
      </c>
      <c r="Q224" s="79">
        <f t="shared" si="51"/>
        <v>18000</v>
      </c>
      <c r="R224" s="79">
        <f t="shared" si="51"/>
        <v>18000</v>
      </c>
      <c r="S224" s="79">
        <f t="shared" si="51"/>
        <v>18000</v>
      </c>
    </row>
    <row r="225" spans="2:19" ht="31.5" x14ac:dyDescent="0.25">
      <c r="B225" s="20"/>
      <c r="C225" s="20"/>
      <c r="D225" s="20"/>
      <c r="E225" s="20"/>
      <c r="F225" s="31" t="s">
        <v>39</v>
      </c>
      <c r="G225" s="80">
        <f>G220-G221</f>
        <v>3000</v>
      </c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</row>
    <row r="226" spans="2:19" ht="15.75" x14ac:dyDescent="0.25">
      <c r="B226" s="35" t="s">
        <v>63</v>
      </c>
      <c r="C226" s="8"/>
      <c r="D226" s="8"/>
      <c r="E226" s="8"/>
      <c r="F226" s="40"/>
      <c r="G226" s="101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</row>
    <row r="227" spans="2:19" ht="17.25" x14ac:dyDescent="0.25">
      <c r="B227" s="53" t="s">
        <v>67</v>
      </c>
      <c r="C227" s="66">
        <f>SUM(C229:C231)</f>
        <v>7</v>
      </c>
      <c r="D227" s="69"/>
      <c r="E227" s="53"/>
      <c r="F227" s="54" t="s">
        <v>27</v>
      </c>
      <c r="G227" s="82">
        <v>265035</v>
      </c>
      <c r="H227" s="83">
        <f>SUM(H229:H233)</f>
        <v>0</v>
      </c>
      <c r="I227" s="83">
        <f t="shared" ref="I227:S227" si="52">SUM(I229:I233)</f>
        <v>0</v>
      </c>
      <c r="J227" s="83">
        <f t="shared" si="52"/>
        <v>0</v>
      </c>
      <c r="K227" s="83">
        <f t="shared" si="52"/>
        <v>0</v>
      </c>
      <c r="L227" s="83">
        <f t="shared" si="52"/>
        <v>0</v>
      </c>
      <c r="M227" s="83">
        <f t="shared" si="52"/>
        <v>10000</v>
      </c>
      <c r="N227" s="83">
        <f t="shared" si="52"/>
        <v>10000</v>
      </c>
      <c r="O227" s="83">
        <f t="shared" si="52"/>
        <v>31000</v>
      </c>
      <c r="P227" s="83">
        <f t="shared" si="52"/>
        <v>51000</v>
      </c>
      <c r="Q227" s="83">
        <f t="shared" si="52"/>
        <v>51000</v>
      </c>
      <c r="R227" s="83">
        <f t="shared" si="52"/>
        <v>51000</v>
      </c>
      <c r="S227" s="83">
        <f t="shared" si="52"/>
        <v>51000</v>
      </c>
    </row>
    <row r="228" spans="2:19" ht="18.75" x14ac:dyDescent="0.3">
      <c r="B228" s="8"/>
      <c r="C228" s="8"/>
      <c r="D228" s="8"/>
      <c r="E228" s="8"/>
      <c r="F228" s="39" t="s">
        <v>28</v>
      </c>
      <c r="G228" s="84">
        <f>SUM(G229:G232)</f>
        <v>255000</v>
      </c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</row>
    <row r="229" spans="2:19" ht="30" x14ac:dyDescent="0.25">
      <c r="B229" s="8"/>
      <c r="C229" s="8">
        <v>1</v>
      </c>
      <c r="D229" s="32" t="s">
        <v>98</v>
      </c>
      <c r="E229" s="8" t="s">
        <v>34</v>
      </c>
      <c r="F229" s="24">
        <v>10000</v>
      </c>
      <c r="G229" s="79">
        <f>SUM(H229:S229)</f>
        <v>30000</v>
      </c>
      <c r="H229" s="99"/>
      <c r="I229" s="99"/>
      <c r="J229" s="99"/>
      <c r="K229" s="99"/>
      <c r="L229" s="99"/>
      <c r="M229" s="99">
        <v>10000</v>
      </c>
      <c r="N229" s="99">
        <v>10000</v>
      </c>
      <c r="O229" s="99">
        <v>10000</v>
      </c>
      <c r="P229" s="99"/>
      <c r="Q229" s="99"/>
      <c r="R229" s="99"/>
      <c r="S229" s="99"/>
    </row>
    <row r="230" spans="2:19" ht="30" x14ac:dyDescent="0.25">
      <c r="B230" s="8"/>
      <c r="C230" s="8">
        <v>3</v>
      </c>
      <c r="D230" s="32" t="s">
        <v>109</v>
      </c>
      <c r="E230" s="20" t="s">
        <v>32</v>
      </c>
      <c r="F230" s="24">
        <v>7000</v>
      </c>
      <c r="G230" s="79">
        <f>SUM(H230:S230)</f>
        <v>105000</v>
      </c>
      <c r="H230" s="99"/>
      <c r="I230" s="99"/>
      <c r="J230" s="99"/>
      <c r="K230" s="99"/>
      <c r="L230" s="99"/>
      <c r="M230" s="99"/>
      <c r="N230" s="99"/>
      <c r="O230" s="99">
        <f>+$F$230*$C$230</f>
        <v>21000</v>
      </c>
      <c r="P230" s="99">
        <f>+$F$230*$C$230</f>
        <v>21000</v>
      </c>
      <c r="Q230" s="99">
        <f>+$F$230*$C$230</f>
        <v>21000</v>
      </c>
      <c r="R230" s="99">
        <f>+$F$230*$C$230</f>
        <v>21000</v>
      </c>
      <c r="S230" s="99">
        <f>+$F$230*$C$230</f>
        <v>21000</v>
      </c>
    </row>
    <row r="231" spans="2:19" ht="30" x14ac:dyDescent="0.25">
      <c r="B231" s="8"/>
      <c r="C231" s="8">
        <v>3</v>
      </c>
      <c r="D231" s="32" t="s">
        <v>122</v>
      </c>
      <c r="E231" s="8" t="s">
        <v>34</v>
      </c>
      <c r="F231" s="24">
        <v>10000</v>
      </c>
      <c r="G231" s="79">
        <f>SUM(H231:S231)</f>
        <v>120000</v>
      </c>
      <c r="H231" s="99"/>
      <c r="I231" s="99"/>
      <c r="J231" s="99"/>
      <c r="K231" s="99"/>
      <c r="L231" s="99"/>
      <c r="M231" s="99"/>
      <c r="N231" s="99"/>
      <c r="O231" s="99"/>
      <c r="P231" s="99">
        <f>+$F$231*$C$231</f>
        <v>30000</v>
      </c>
      <c r="Q231" s="99">
        <f>+$F$231*$C$231</f>
        <v>30000</v>
      </c>
      <c r="R231" s="99">
        <f>+$F$231*$C$231</f>
        <v>30000</v>
      </c>
      <c r="S231" s="99">
        <f>+$F$231*$C$231</f>
        <v>30000</v>
      </c>
    </row>
    <row r="232" spans="2:19" x14ac:dyDescent="0.25">
      <c r="B232" s="8"/>
      <c r="C232" s="8"/>
      <c r="D232" s="32"/>
      <c r="E232" s="8"/>
      <c r="F232" s="24"/>
      <c r="G232" s="47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</row>
    <row r="233" spans="2:19" ht="31.5" x14ac:dyDescent="0.25">
      <c r="B233" s="8"/>
      <c r="C233" s="8"/>
      <c r="D233" s="8"/>
      <c r="E233" s="8"/>
      <c r="F233" s="31" t="s">
        <v>39</v>
      </c>
      <c r="G233" s="101">
        <f>+G227-G228</f>
        <v>10035</v>
      </c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</row>
    <row r="234" spans="2:19" ht="15.75" x14ac:dyDescent="0.25">
      <c r="B234" s="35" t="s">
        <v>68</v>
      </c>
      <c r="C234" s="8"/>
      <c r="D234" s="8"/>
      <c r="E234" s="8"/>
      <c r="F234" s="40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</row>
    <row r="235" spans="2:19" ht="17.25" x14ac:dyDescent="0.25">
      <c r="B235" s="53" t="s">
        <v>69</v>
      </c>
      <c r="C235" s="66">
        <v>2</v>
      </c>
      <c r="D235" s="53"/>
      <c r="E235" s="53"/>
      <c r="F235" s="54" t="s">
        <v>27</v>
      </c>
      <c r="G235" s="98">
        <v>39000</v>
      </c>
      <c r="H235" s="83">
        <f>SUM(H237:H238)</f>
        <v>12580.65</v>
      </c>
      <c r="I235" s="83">
        <f t="shared" ref="I235:S235" si="53">SUM(I237:I238)</f>
        <v>13000</v>
      </c>
      <c r="J235" s="83">
        <f t="shared" si="53"/>
        <v>13000</v>
      </c>
      <c r="K235" s="83">
        <f t="shared" si="53"/>
        <v>0</v>
      </c>
      <c r="L235" s="83">
        <f t="shared" si="53"/>
        <v>0</v>
      </c>
      <c r="M235" s="83">
        <f t="shared" si="53"/>
        <v>0</v>
      </c>
      <c r="N235" s="83">
        <f t="shared" si="53"/>
        <v>0</v>
      </c>
      <c r="O235" s="83">
        <f t="shared" si="53"/>
        <v>0</v>
      </c>
      <c r="P235" s="83">
        <f t="shared" si="53"/>
        <v>0</v>
      </c>
      <c r="Q235" s="83">
        <f t="shared" si="53"/>
        <v>0</v>
      </c>
      <c r="R235" s="83">
        <f t="shared" si="53"/>
        <v>0</v>
      </c>
      <c r="S235" s="83">
        <f t="shared" si="53"/>
        <v>0</v>
      </c>
    </row>
    <row r="236" spans="2:19" ht="18.75" x14ac:dyDescent="0.3">
      <c r="B236" s="20"/>
      <c r="C236" s="20"/>
      <c r="D236" s="20"/>
      <c r="E236" s="20"/>
      <c r="F236" s="39" t="s">
        <v>28</v>
      </c>
      <c r="G236" s="80">
        <f>G237</f>
        <v>38580.65</v>
      </c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</row>
    <row r="237" spans="2:19" ht="30" x14ac:dyDescent="0.25">
      <c r="B237" s="20"/>
      <c r="C237" s="20">
        <v>2</v>
      </c>
      <c r="D237" s="23" t="s">
        <v>31</v>
      </c>
      <c r="E237" s="20" t="s">
        <v>32</v>
      </c>
      <c r="F237" s="24">
        <v>6500</v>
      </c>
      <c r="G237" s="79">
        <f>SUM(H237:S237)</f>
        <v>38580.65</v>
      </c>
      <c r="H237" s="79">
        <v>12580.65</v>
      </c>
      <c r="I237" s="79">
        <f>$F$237*$C$237</f>
        <v>13000</v>
      </c>
      <c r="J237" s="79">
        <f>$F$237*$C$237</f>
        <v>13000</v>
      </c>
      <c r="K237" s="79"/>
      <c r="L237" s="79"/>
      <c r="M237" s="79"/>
      <c r="N237" s="79"/>
      <c r="O237" s="79"/>
      <c r="P237" s="79"/>
      <c r="Q237" s="79"/>
      <c r="R237" s="79"/>
      <c r="S237" s="79"/>
    </row>
    <row r="238" spans="2:19" ht="31.5" x14ac:dyDescent="0.25">
      <c r="B238" s="20"/>
      <c r="C238" s="20"/>
      <c r="D238" s="20"/>
      <c r="E238" s="20"/>
      <c r="F238" s="31" t="s">
        <v>39</v>
      </c>
      <c r="G238" s="84">
        <f>G235-G236</f>
        <v>419.34999999999854</v>
      </c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</row>
    <row r="239" spans="2:19" x14ac:dyDescent="0.25">
      <c r="B239" s="35" t="s">
        <v>70</v>
      </c>
      <c r="C239" s="8"/>
      <c r="D239" s="8"/>
      <c r="E239" s="8"/>
      <c r="F239" s="8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</row>
    <row r="240" spans="2:19" ht="17.25" x14ac:dyDescent="0.25">
      <c r="B240" s="53" t="s">
        <v>71</v>
      </c>
      <c r="C240" s="53"/>
      <c r="D240" s="53"/>
      <c r="E240" s="53"/>
      <c r="F240" s="54" t="s">
        <v>27</v>
      </c>
      <c r="G240" s="98">
        <v>6253</v>
      </c>
      <c r="H240" s="83">
        <f>SUM(H242)</f>
        <v>0</v>
      </c>
      <c r="I240" s="83">
        <f t="shared" ref="I240:S240" si="54">SUM(I242)</f>
        <v>0</v>
      </c>
      <c r="J240" s="83">
        <f t="shared" si="54"/>
        <v>0</v>
      </c>
      <c r="K240" s="83">
        <f t="shared" si="54"/>
        <v>0</v>
      </c>
      <c r="L240" s="83">
        <f t="shared" si="54"/>
        <v>0</v>
      </c>
      <c r="M240" s="83">
        <f t="shared" si="54"/>
        <v>0</v>
      </c>
      <c r="N240" s="83">
        <f t="shared" si="54"/>
        <v>0</v>
      </c>
      <c r="O240" s="83">
        <f t="shared" si="54"/>
        <v>0</v>
      </c>
      <c r="P240" s="83">
        <f t="shared" si="54"/>
        <v>0</v>
      </c>
      <c r="Q240" s="83">
        <f t="shared" si="54"/>
        <v>0</v>
      </c>
      <c r="R240" s="83">
        <f t="shared" si="54"/>
        <v>0</v>
      </c>
      <c r="S240" s="83">
        <f t="shared" si="54"/>
        <v>0</v>
      </c>
    </row>
    <row r="241" spans="2:19" ht="18.75" x14ac:dyDescent="0.3">
      <c r="B241" s="20"/>
      <c r="C241" s="20"/>
      <c r="D241" s="20"/>
      <c r="E241" s="20"/>
      <c r="F241" s="39" t="s">
        <v>28</v>
      </c>
      <c r="G241" s="80">
        <v>0</v>
      </c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</row>
    <row r="242" spans="2:19" ht="31.5" x14ac:dyDescent="0.25">
      <c r="B242" s="20"/>
      <c r="C242" s="20"/>
      <c r="D242" s="20"/>
      <c r="E242" s="20"/>
      <c r="F242" s="31" t="s">
        <v>39</v>
      </c>
      <c r="G242" s="80">
        <f>G240-G241</f>
        <v>6253</v>
      </c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</row>
    <row r="243" spans="2:19" ht="15.75" x14ac:dyDescent="0.25">
      <c r="B243" s="43" t="s">
        <v>72</v>
      </c>
      <c r="C243" s="20"/>
      <c r="D243" s="20"/>
      <c r="E243" s="20"/>
      <c r="F243" s="31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</row>
    <row r="244" spans="2:19" ht="17.25" x14ac:dyDescent="0.25">
      <c r="B244" s="62" t="s">
        <v>73</v>
      </c>
      <c r="C244" s="72">
        <f>SUM(C246:C257)</f>
        <v>49</v>
      </c>
      <c r="D244" s="62"/>
      <c r="E244" s="62"/>
      <c r="F244" s="54" t="s">
        <v>27</v>
      </c>
      <c r="G244" s="102">
        <v>979033</v>
      </c>
      <c r="H244" s="88">
        <f>SUM(H246:H257)</f>
        <v>329032.27548387094</v>
      </c>
      <c r="I244" s="88">
        <f t="shared" ref="I244:S244" si="55">SUM(I246:I257)</f>
        <v>325000</v>
      </c>
      <c r="J244" s="88">
        <f t="shared" si="55"/>
        <v>325000</v>
      </c>
      <c r="K244" s="88">
        <f t="shared" si="55"/>
        <v>0</v>
      </c>
      <c r="L244" s="88">
        <f t="shared" si="55"/>
        <v>0</v>
      </c>
      <c r="M244" s="88">
        <f t="shared" si="55"/>
        <v>0</v>
      </c>
      <c r="N244" s="88">
        <f t="shared" si="55"/>
        <v>0</v>
      </c>
      <c r="O244" s="88">
        <f t="shared" si="55"/>
        <v>0</v>
      </c>
      <c r="P244" s="88">
        <f t="shared" si="55"/>
        <v>0</v>
      </c>
      <c r="Q244" s="88">
        <f t="shared" si="55"/>
        <v>0</v>
      </c>
      <c r="R244" s="88">
        <f t="shared" si="55"/>
        <v>0</v>
      </c>
      <c r="S244" s="88">
        <f t="shared" si="55"/>
        <v>0</v>
      </c>
    </row>
    <row r="245" spans="2:19" ht="18.75" x14ac:dyDescent="0.3">
      <c r="B245" s="20"/>
      <c r="C245" s="20"/>
      <c r="D245" s="20"/>
      <c r="E245" s="20"/>
      <c r="F245" s="39" t="s">
        <v>28</v>
      </c>
      <c r="G245" s="80">
        <f>SUM(G246:G257)</f>
        <v>979032.275483871</v>
      </c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</row>
    <row r="246" spans="2:19" ht="30" x14ac:dyDescent="0.25">
      <c r="B246" s="20"/>
      <c r="C246" s="20">
        <v>1</v>
      </c>
      <c r="D246" s="23" t="s">
        <v>31</v>
      </c>
      <c r="E246" s="20" t="s">
        <v>32</v>
      </c>
      <c r="F246" s="24">
        <v>4000</v>
      </c>
      <c r="G246" s="79">
        <f t="shared" ref="G246:G257" si="56">SUM(H246:S246)</f>
        <v>11870.967741935485</v>
      </c>
      <c r="H246" s="79">
        <v>3870.9677419354839</v>
      </c>
      <c r="I246" s="79">
        <v>4000</v>
      </c>
      <c r="J246" s="79">
        <v>4000</v>
      </c>
      <c r="K246" s="79"/>
      <c r="L246" s="79"/>
      <c r="M246" s="79"/>
      <c r="N246" s="79"/>
      <c r="O246" s="79"/>
      <c r="P246" s="79"/>
      <c r="Q246" s="79"/>
      <c r="R246" s="79"/>
      <c r="S246" s="79"/>
    </row>
    <row r="247" spans="2:19" ht="30" x14ac:dyDescent="0.25">
      <c r="B247" s="20"/>
      <c r="C247" s="20">
        <v>1</v>
      </c>
      <c r="D247" s="23" t="s">
        <v>31</v>
      </c>
      <c r="E247" s="20" t="s">
        <v>32</v>
      </c>
      <c r="F247" s="24">
        <v>4500</v>
      </c>
      <c r="G247" s="79">
        <f t="shared" si="56"/>
        <v>13354.83870967742</v>
      </c>
      <c r="H247" s="79">
        <v>4354.8387096774195</v>
      </c>
      <c r="I247" s="79">
        <v>4500</v>
      </c>
      <c r="J247" s="79">
        <v>4500</v>
      </c>
      <c r="K247" s="79"/>
      <c r="L247" s="79"/>
      <c r="M247" s="79"/>
      <c r="N247" s="79"/>
      <c r="O247" s="79"/>
      <c r="P247" s="79"/>
      <c r="Q247" s="79"/>
      <c r="R247" s="79"/>
      <c r="S247" s="79"/>
    </row>
    <row r="248" spans="2:19" ht="30" x14ac:dyDescent="0.25">
      <c r="B248" s="20"/>
      <c r="C248" s="20">
        <v>1</v>
      </c>
      <c r="D248" s="23" t="s">
        <v>31</v>
      </c>
      <c r="E248" s="20" t="s">
        <v>32</v>
      </c>
      <c r="F248" s="24">
        <v>5000</v>
      </c>
      <c r="G248" s="79">
        <f t="shared" si="56"/>
        <v>14838.709677419354</v>
      </c>
      <c r="H248" s="79">
        <v>4838.7096774193542</v>
      </c>
      <c r="I248" s="79">
        <v>5000</v>
      </c>
      <c r="J248" s="79">
        <v>5000</v>
      </c>
      <c r="K248" s="79"/>
      <c r="L248" s="79"/>
      <c r="M248" s="79"/>
      <c r="N248" s="79"/>
      <c r="O248" s="79"/>
      <c r="P248" s="79"/>
      <c r="Q248" s="79"/>
      <c r="R248" s="79"/>
      <c r="S248" s="79"/>
    </row>
    <row r="249" spans="2:19" ht="30" x14ac:dyDescent="0.25">
      <c r="B249" s="20"/>
      <c r="C249" s="20">
        <v>16</v>
      </c>
      <c r="D249" s="23" t="s">
        <v>31</v>
      </c>
      <c r="E249" s="20" t="s">
        <v>32</v>
      </c>
      <c r="F249" s="24">
        <v>6000</v>
      </c>
      <c r="G249" s="79">
        <f t="shared" si="56"/>
        <v>284903.25</v>
      </c>
      <c r="H249" s="79">
        <v>92903.25</v>
      </c>
      <c r="I249" s="79">
        <f>$F$249*$C$249</f>
        <v>96000</v>
      </c>
      <c r="J249" s="79">
        <f>$F$249*$C$249</f>
        <v>96000</v>
      </c>
      <c r="K249" s="79"/>
      <c r="L249" s="79"/>
      <c r="M249" s="79"/>
      <c r="N249" s="79"/>
      <c r="O249" s="79"/>
      <c r="P249" s="79"/>
      <c r="Q249" s="79"/>
      <c r="R249" s="79"/>
      <c r="S249" s="79"/>
    </row>
    <row r="250" spans="2:19" ht="30" x14ac:dyDescent="0.25">
      <c r="B250" s="20"/>
      <c r="C250" s="20">
        <v>1</v>
      </c>
      <c r="D250" s="23" t="s">
        <v>31</v>
      </c>
      <c r="E250" s="20" t="s">
        <v>32</v>
      </c>
      <c r="F250" s="24">
        <v>6500</v>
      </c>
      <c r="G250" s="79">
        <f t="shared" si="56"/>
        <v>19290.322580645163</v>
      </c>
      <c r="H250" s="79">
        <v>6290.3225806451619</v>
      </c>
      <c r="I250" s="79">
        <v>6500</v>
      </c>
      <c r="J250" s="79">
        <v>6500</v>
      </c>
      <c r="K250" s="79"/>
      <c r="L250" s="79"/>
      <c r="M250" s="79"/>
      <c r="N250" s="79"/>
      <c r="O250" s="79"/>
      <c r="P250" s="79"/>
      <c r="Q250" s="79"/>
      <c r="R250" s="79"/>
      <c r="S250" s="79"/>
    </row>
    <row r="251" spans="2:19" ht="30" x14ac:dyDescent="0.25">
      <c r="B251" s="20"/>
      <c r="C251" s="20">
        <v>15</v>
      </c>
      <c r="D251" s="23" t="s">
        <v>31</v>
      </c>
      <c r="E251" s="20" t="s">
        <v>32</v>
      </c>
      <c r="F251" s="24">
        <v>7000</v>
      </c>
      <c r="G251" s="79">
        <f t="shared" si="56"/>
        <v>297612.90000000002</v>
      </c>
      <c r="H251" s="79">
        <v>101612.9</v>
      </c>
      <c r="I251" s="79">
        <f>$F$251*$C$251-7000</f>
        <v>98000</v>
      </c>
      <c r="J251" s="79">
        <f>$F$251*$C$251-7000</f>
        <v>98000</v>
      </c>
      <c r="K251" s="79"/>
      <c r="L251" s="79"/>
      <c r="M251" s="79"/>
      <c r="N251" s="79"/>
      <c r="O251" s="79"/>
      <c r="P251" s="79"/>
      <c r="Q251" s="79"/>
      <c r="R251" s="79"/>
      <c r="S251" s="79"/>
    </row>
    <row r="252" spans="2:19" ht="30" x14ac:dyDescent="0.25">
      <c r="B252" s="20"/>
      <c r="C252" s="20">
        <v>3</v>
      </c>
      <c r="D252" s="23" t="s">
        <v>31</v>
      </c>
      <c r="E252" s="20" t="s">
        <v>32</v>
      </c>
      <c r="F252" s="24">
        <v>8000</v>
      </c>
      <c r="G252" s="79">
        <f t="shared" si="56"/>
        <v>55225.8</v>
      </c>
      <c r="H252" s="79">
        <v>23225.8</v>
      </c>
      <c r="I252" s="79">
        <f>$C$252*$F$252-8000</f>
        <v>16000</v>
      </c>
      <c r="J252" s="79">
        <f>$C$252*$F$252-8000</f>
        <v>16000</v>
      </c>
      <c r="K252" s="79"/>
      <c r="L252" s="79"/>
      <c r="M252" s="79"/>
      <c r="N252" s="79"/>
      <c r="O252" s="79"/>
      <c r="P252" s="79"/>
      <c r="Q252" s="79"/>
      <c r="R252" s="79"/>
      <c r="S252" s="79"/>
    </row>
    <row r="253" spans="2:19" ht="30" x14ac:dyDescent="0.25">
      <c r="B253" s="20"/>
      <c r="C253" s="20">
        <v>1</v>
      </c>
      <c r="D253" s="23" t="s">
        <v>31</v>
      </c>
      <c r="E253" s="20" t="s">
        <v>32</v>
      </c>
      <c r="F253" s="24">
        <v>10000</v>
      </c>
      <c r="G253" s="79">
        <f t="shared" si="56"/>
        <v>29677.419354838708</v>
      </c>
      <c r="H253" s="79">
        <v>9677.4193548387084</v>
      </c>
      <c r="I253" s="79">
        <v>10000</v>
      </c>
      <c r="J253" s="79">
        <v>10000</v>
      </c>
      <c r="K253" s="79"/>
      <c r="L253" s="79"/>
      <c r="M253" s="79"/>
      <c r="N253" s="79"/>
      <c r="O253" s="79"/>
      <c r="P253" s="79"/>
      <c r="Q253" s="79"/>
      <c r="R253" s="79"/>
      <c r="S253" s="79"/>
    </row>
    <row r="254" spans="2:19" ht="30" x14ac:dyDescent="0.25">
      <c r="B254" s="20"/>
      <c r="C254" s="20">
        <v>2</v>
      </c>
      <c r="D254" s="23" t="s">
        <v>31</v>
      </c>
      <c r="E254" s="20" t="s">
        <v>74</v>
      </c>
      <c r="F254" s="24">
        <v>7000</v>
      </c>
      <c r="G254" s="79">
        <f t="shared" si="56"/>
        <v>41548.39</v>
      </c>
      <c r="H254" s="79">
        <v>13548.39</v>
      </c>
      <c r="I254" s="79">
        <f>$F$254*$C$254</f>
        <v>14000</v>
      </c>
      <c r="J254" s="79">
        <f>$F$254*$C$254</f>
        <v>14000</v>
      </c>
      <c r="K254" s="79"/>
      <c r="L254" s="79"/>
      <c r="M254" s="79"/>
      <c r="N254" s="79"/>
      <c r="O254" s="79"/>
      <c r="P254" s="79"/>
      <c r="Q254" s="79"/>
      <c r="R254" s="79"/>
      <c r="S254" s="79"/>
    </row>
    <row r="255" spans="2:19" ht="30" x14ac:dyDescent="0.25">
      <c r="B255" s="20"/>
      <c r="C255" s="20">
        <v>4</v>
      </c>
      <c r="D255" s="23" t="s">
        <v>31</v>
      </c>
      <c r="E255" s="20" t="s">
        <v>74</v>
      </c>
      <c r="F255" s="24">
        <v>8000</v>
      </c>
      <c r="G255" s="79">
        <f t="shared" si="56"/>
        <v>94967.74</v>
      </c>
      <c r="H255" s="79">
        <v>30967.74</v>
      </c>
      <c r="I255" s="79">
        <f>$F$255*$C$255</f>
        <v>32000</v>
      </c>
      <c r="J255" s="79">
        <f>$F$255*$C$255</f>
        <v>32000</v>
      </c>
      <c r="K255" s="79"/>
      <c r="L255" s="79"/>
      <c r="M255" s="79"/>
      <c r="N255" s="79"/>
      <c r="O255" s="79"/>
      <c r="P255" s="79"/>
      <c r="Q255" s="79"/>
      <c r="R255" s="79"/>
      <c r="S255" s="79"/>
    </row>
    <row r="256" spans="2:19" ht="30" x14ac:dyDescent="0.25">
      <c r="B256" s="20"/>
      <c r="C256" s="20">
        <v>1</v>
      </c>
      <c r="D256" s="23" t="s">
        <v>31</v>
      </c>
      <c r="E256" s="20" t="s">
        <v>74</v>
      </c>
      <c r="F256" s="24">
        <v>9000</v>
      </c>
      <c r="G256" s="79">
        <f t="shared" si="56"/>
        <v>26709.677419354841</v>
      </c>
      <c r="H256" s="79">
        <v>8709.677419354839</v>
      </c>
      <c r="I256" s="79">
        <v>9000</v>
      </c>
      <c r="J256" s="79">
        <v>9000</v>
      </c>
      <c r="K256" s="79"/>
      <c r="L256" s="79"/>
      <c r="M256" s="79"/>
      <c r="N256" s="79"/>
      <c r="O256" s="79"/>
      <c r="P256" s="79"/>
      <c r="Q256" s="79"/>
      <c r="R256" s="79"/>
      <c r="S256" s="79"/>
    </row>
    <row r="257" spans="2:19" ht="30" x14ac:dyDescent="0.25">
      <c r="B257" s="20"/>
      <c r="C257" s="20">
        <v>3</v>
      </c>
      <c r="D257" s="23" t="s">
        <v>31</v>
      </c>
      <c r="E257" s="20" t="s">
        <v>74</v>
      </c>
      <c r="F257" s="24">
        <v>10000</v>
      </c>
      <c r="G257" s="79">
        <f t="shared" si="56"/>
        <v>89032.26</v>
      </c>
      <c r="H257" s="79">
        <v>29032.26</v>
      </c>
      <c r="I257" s="79">
        <f>$C$257*$F$257</f>
        <v>30000</v>
      </c>
      <c r="J257" s="79">
        <f>$C$257*$F$257</f>
        <v>30000</v>
      </c>
      <c r="K257" s="79"/>
      <c r="L257" s="79"/>
      <c r="M257" s="79"/>
      <c r="N257" s="79"/>
      <c r="O257" s="79"/>
      <c r="P257" s="79"/>
      <c r="Q257" s="79"/>
      <c r="R257" s="79"/>
      <c r="S257" s="79"/>
    </row>
    <row r="258" spans="2:19" ht="31.5" x14ac:dyDescent="0.25">
      <c r="B258" s="20"/>
      <c r="C258" s="20"/>
      <c r="D258" s="20"/>
      <c r="E258" s="20"/>
      <c r="F258" s="31" t="s">
        <v>39</v>
      </c>
      <c r="G258" s="80">
        <f>G244-G245</f>
        <v>0.72451612900476903</v>
      </c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</row>
    <row r="259" spans="2:19" ht="15.75" x14ac:dyDescent="0.25">
      <c r="B259" s="35" t="s">
        <v>72</v>
      </c>
      <c r="C259" s="8"/>
      <c r="D259" s="8"/>
      <c r="E259" s="8"/>
      <c r="F259" s="40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</row>
    <row r="260" spans="2:19" ht="17.25" x14ac:dyDescent="0.25">
      <c r="B260" s="53" t="s">
        <v>75</v>
      </c>
      <c r="C260" s="53">
        <v>1</v>
      </c>
      <c r="D260" s="53"/>
      <c r="E260" s="53"/>
      <c r="F260" s="54" t="s">
        <v>27</v>
      </c>
      <c r="G260" s="98">
        <v>54000</v>
      </c>
      <c r="H260" s="83">
        <f>SUM(H262:H263)</f>
        <v>0</v>
      </c>
      <c r="I260" s="83">
        <f t="shared" ref="I260:S260" si="57">SUM(I262:I263)</f>
        <v>0</v>
      </c>
      <c r="J260" s="83">
        <f t="shared" si="57"/>
        <v>0</v>
      </c>
      <c r="K260" s="83">
        <f t="shared" si="57"/>
        <v>6000</v>
      </c>
      <c r="L260" s="83">
        <f t="shared" si="57"/>
        <v>6000</v>
      </c>
      <c r="M260" s="83">
        <f t="shared" si="57"/>
        <v>6000</v>
      </c>
      <c r="N260" s="83">
        <f t="shared" si="57"/>
        <v>6000</v>
      </c>
      <c r="O260" s="83">
        <f t="shared" si="57"/>
        <v>6000</v>
      </c>
      <c r="P260" s="83">
        <f t="shared" si="57"/>
        <v>6000</v>
      </c>
      <c r="Q260" s="83">
        <f t="shared" si="57"/>
        <v>6000</v>
      </c>
      <c r="R260" s="83">
        <f t="shared" si="57"/>
        <v>6000</v>
      </c>
      <c r="S260" s="83">
        <f t="shared" si="57"/>
        <v>6000</v>
      </c>
    </row>
    <row r="261" spans="2:19" ht="18.75" x14ac:dyDescent="0.3">
      <c r="B261" s="20"/>
      <c r="C261" s="20"/>
      <c r="D261" s="20"/>
      <c r="E261" s="20"/>
      <c r="F261" s="39" t="s">
        <v>28</v>
      </c>
      <c r="G261" s="80">
        <f>G262</f>
        <v>54000</v>
      </c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</row>
    <row r="262" spans="2:19" ht="30" x14ac:dyDescent="0.25">
      <c r="B262" s="20"/>
      <c r="C262" s="20">
        <v>1</v>
      </c>
      <c r="D262" s="23" t="s">
        <v>76</v>
      </c>
      <c r="E262" s="20" t="s">
        <v>32</v>
      </c>
      <c r="F262" s="44">
        <v>6000</v>
      </c>
      <c r="G262" s="79">
        <f>SUM(H262:S262)</f>
        <v>54000</v>
      </c>
      <c r="H262" s="79"/>
      <c r="I262" s="79"/>
      <c r="J262" s="79"/>
      <c r="K262" s="103">
        <v>6000</v>
      </c>
      <c r="L262" s="103">
        <v>6000</v>
      </c>
      <c r="M262" s="103">
        <v>6000</v>
      </c>
      <c r="N262" s="103">
        <v>6000</v>
      </c>
      <c r="O262" s="103">
        <v>6000</v>
      </c>
      <c r="P262" s="103">
        <v>6000</v>
      </c>
      <c r="Q262" s="103">
        <v>6000</v>
      </c>
      <c r="R262" s="103">
        <v>6000</v>
      </c>
      <c r="S262" s="103">
        <v>6000</v>
      </c>
    </row>
    <row r="263" spans="2:19" ht="31.5" x14ac:dyDescent="0.25">
      <c r="B263" s="20"/>
      <c r="C263" s="20"/>
      <c r="D263" s="20"/>
      <c r="E263" s="20"/>
      <c r="F263" s="31" t="s">
        <v>39</v>
      </c>
      <c r="G263" s="80">
        <f>G260-G261</f>
        <v>0</v>
      </c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</row>
    <row r="264" spans="2:19" x14ac:dyDescent="0.25">
      <c r="B264" s="35" t="s">
        <v>72</v>
      </c>
      <c r="C264" s="8"/>
      <c r="D264" s="8"/>
      <c r="E264" s="8"/>
      <c r="F264" s="8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</row>
    <row r="265" spans="2:19" ht="17.25" x14ac:dyDescent="0.25">
      <c r="B265" s="53" t="s">
        <v>77</v>
      </c>
      <c r="C265" s="66">
        <f>SUM(C267:C274)</f>
        <v>45</v>
      </c>
      <c r="D265" s="53"/>
      <c r="E265" s="53"/>
      <c r="F265" s="54" t="s">
        <v>27</v>
      </c>
      <c r="G265" s="98">
        <v>2867120</v>
      </c>
      <c r="H265" s="97">
        <f>SUM(H267:H272)</f>
        <v>0</v>
      </c>
      <c r="I265" s="97">
        <f t="shared" ref="I265:J265" si="58">SUM(I267:I272)</f>
        <v>0</v>
      </c>
      <c r="J265" s="97">
        <f t="shared" si="58"/>
        <v>0</v>
      </c>
      <c r="K265" s="97">
        <f t="shared" ref="K265:S265" si="59">SUM(K267:K274)</f>
        <v>288000</v>
      </c>
      <c r="L265" s="97">
        <f t="shared" si="59"/>
        <v>288000</v>
      </c>
      <c r="M265" s="97">
        <f t="shared" si="59"/>
        <v>288000</v>
      </c>
      <c r="N265" s="97">
        <f t="shared" si="59"/>
        <v>288000</v>
      </c>
      <c r="O265" s="97">
        <f t="shared" si="59"/>
        <v>342000</v>
      </c>
      <c r="P265" s="97">
        <f t="shared" si="59"/>
        <v>342000</v>
      </c>
      <c r="Q265" s="97">
        <f t="shared" si="59"/>
        <v>342000</v>
      </c>
      <c r="R265" s="97">
        <f t="shared" si="59"/>
        <v>342000</v>
      </c>
      <c r="S265" s="97">
        <f t="shared" si="59"/>
        <v>342000</v>
      </c>
    </row>
    <row r="266" spans="2:19" ht="18.75" x14ac:dyDescent="0.3">
      <c r="B266" s="20"/>
      <c r="C266" s="20"/>
      <c r="D266" s="20"/>
      <c r="E266" s="20"/>
      <c r="F266" s="39" t="s">
        <v>28</v>
      </c>
      <c r="G266" s="80">
        <f>SUM(G267:G276)</f>
        <v>2862000</v>
      </c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</row>
    <row r="267" spans="2:19" ht="30" x14ac:dyDescent="0.25">
      <c r="B267" s="20"/>
      <c r="C267" s="20">
        <v>1</v>
      </c>
      <c r="D267" s="45" t="s">
        <v>78</v>
      </c>
      <c r="E267" s="20" t="s">
        <v>32</v>
      </c>
      <c r="F267" s="24">
        <v>6000</v>
      </c>
      <c r="G267" s="79">
        <f t="shared" ref="G267:G274" si="60">SUM(H267:S267)</f>
        <v>54000</v>
      </c>
      <c r="H267" s="79"/>
      <c r="I267" s="79"/>
      <c r="J267" s="79"/>
      <c r="K267" s="79">
        <f t="shared" ref="K267:S267" si="61">$F$267*$C$267</f>
        <v>6000</v>
      </c>
      <c r="L267" s="79">
        <f t="shared" si="61"/>
        <v>6000</v>
      </c>
      <c r="M267" s="79">
        <f t="shared" si="61"/>
        <v>6000</v>
      </c>
      <c r="N267" s="79">
        <f t="shared" si="61"/>
        <v>6000</v>
      </c>
      <c r="O267" s="79">
        <f t="shared" si="61"/>
        <v>6000</v>
      </c>
      <c r="P267" s="79">
        <f t="shared" si="61"/>
        <v>6000</v>
      </c>
      <c r="Q267" s="79">
        <f t="shared" si="61"/>
        <v>6000</v>
      </c>
      <c r="R267" s="79">
        <f t="shared" si="61"/>
        <v>6000</v>
      </c>
      <c r="S267" s="79">
        <f t="shared" si="61"/>
        <v>6000</v>
      </c>
    </row>
    <row r="268" spans="2:19" ht="30" x14ac:dyDescent="0.25">
      <c r="B268" s="20"/>
      <c r="C268" s="20">
        <v>2</v>
      </c>
      <c r="D268" s="45" t="s">
        <v>78</v>
      </c>
      <c r="E268" s="20" t="s">
        <v>32</v>
      </c>
      <c r="F268" s="24">
        <v>6500</v>
      </c>
      <c r="G268" s="79">
        <f t="shared" si="60"/>
        <v>117000</v>
      </c>
      <c r="H268" s="79"/>
      <c r="I268" s="79"/>
      <c r="J268" s="79"/>
      <c r="K268" s="79">
        <f t="shared" ref="K268:S268" si="62">$F$268*$C$268</f>
        <v>13000</v>
      </c>
      <c r="L268" s="79">
        <f t="shared" si="62"/>
        <v>13000</v>
      </c>
      <c r="M268" s="79">
        <f t="shared" si="62"/>
        <v>13000</v>
      </c>
      <c r="N268" s="79">
        <f t="shared" si="62"/>
        <v>13000</v>
      </c>
      <c r="O268" s="79">
        <f t="shared" si="62"/>
        <v>13000</v>
      </c>
      <c r="P268" s="79">
        <f t="shared" si="62"/>
        <v>13000</v>
      </c>
      <c r="Q268" s="79">
        <f t="shared" si="62"/>
        <v>13000</v>
      </c>
      <c r="R268" s="79">
        <f t="shared" si="62"/>
        <v>13000</v>
      </c>
      <c r="S268" s="79">
        <f t="shared" si="62"/>
        <v>13000</v>
      </c>
    </row>
    <row r="269" spans="2:19" ht="30" x14ac:dyDescent="0.25">
      <c r="B269" s="20"/>
      <c r="C269" s="20">
        <v>19</v>
      </c>
      <c r="D269" s="45" t="s">
        <v>78</v>
      </c>
      <c r="E269" s="20" t="s">
        <v>32</v>
      </c>
      <c r="F269" s="24">
        <v>7000</v>
      </c>
      <c r="G269" s="79">
        <f t="shared" si="60"/>
        <v>1197000</v>
      </c>
      <c r="H269" s="79"/>
      <c r="I269" s="79"/>
      <c r="J269" s="79"/>
      <c r="K269" s="79">
        <f t="shared" ref="K269:S269" si="63">$F$269*$C$269</f>
        <v>133000</v>
      </c>
      <c r="L269" s="79">
        <f t="shared" si="63"/>
        <v>133000</v>
      </c>
      <c r="M269" s="79">
        <f t="shared" si="63"/>
        <v>133000</v>
      </c>
      <c r="N269" s="79">
        <f t="shared" si="63"/>
        <v>133000</v>
      </c>
      <c r="O269" s="79">
        <f t="shared" si="63"/>
        <v>133000</v>
      </c>
      <c r="P269" s="79">
        <f t="shared" si="63"/>
        <v>133000</v>
      </c>
      <c r="Q269" s="79">
        <f t="shared" si="63"/>
        <v>133000</v>
      </c>
      <c r="R269" s="79">
        <f t="shared" si="63"/>
        <v>133000</v>
      </c>
      <c r="S269" s="79">
        <f t="shared" si="63"/>
        <v>133000</v>
      </c>
    </row>
    <row r="270" spans="2:19" ht="30" x14ac:dyDescent="0.25">
      <c r="B270" s="20"/>
      <c r="C270" s="20">
        <v>6</v>
      </c>
      <c r="D270" s="45" t="s">
        <v>78</v>
      </c>
      <c r="E270" s="20" t="s">
        <v>32</v>
      </c>
      <c r="F270" s="59">
        <v>8000</v>
      </c>
      <c r="G270" s="79">
        <f t="shared" si="60"/>
        <v>432000</v>
      </c>
      <c r="H270" s="79"/>
      <c r="I270" s="79"/>
      <c r="J270" s="79"/>
      <c r="K270" s="79">
        <f t="shared" ref="K270:S270" si="64">$F$270*$C$270</f>
        <v>48000</v>
      </c>
      <c r="L270" s="79">
        <f t="shared" si="64"/>
        <v>48000</v>
      </c>
      <c r="M270" s="79">
        <f t="shared" si="64"/>
        <v>48000</v>
      </c>
      <c r="N270" s="79">
        <f t="shared" si="64"/>
        <v>48000</v>
      </c>
      <c r="O270" s="79">
        <f t="shared" si="64"/>
        <v>48000</v>
      </c>
      <c r="P270" s="79">
        <f t="shared" si="64"/>
        <v>48000</v>
      </c>
      <c r="Q270" s="79">
        <f t="shared" si="64"/>
        <v>48000</v>
      </c>
      <c r="R270" s="79">
        <f t="shared" si="64"/>
        <v>48000</v>
      </c>
      <c r="S270" s="79">
        <f t="shared" si="64"/>
        <v>48000</v>
      </c>
    </row>
    <row r="271" spans="2:19" ht="30" x14ac:dyDescent="0.25">
      <c r="B271" s="20"/>
      <c r="C271" s="20">
        <v>2</v>
      </c>
      <c r="D271" s="45" t="s">
        <v>78</v>
      </c>
      <c r="E271" s="20" t="s">
        <v>79</v>
      </c>
      <c r="F271" s="59">
        <v>9000</v>
      </c>
      <c r="G271" s="79">
        <f t="shared" si="60"/>
        <v>162000</v>
      </c>
      <c r="H271" s="79"/>
      <c r="I271" s="79"/>
      <c r="J271" s="79"/>
      <c r="K271" s="79">
        <f t="shared" ref="K271:S271" si="65">9000*$C$271</f>
        <v>18000</v>
      </c>
      <c r="L271" s="79">
        <f t="shared" si="65"/>
        <v>18000</v>
      </c>
      <c r="M271" s="79">
        <f t="shared" si="65"/>
        <v>18000</v>
      </c>
      <c r="N271" s="79">
        <f t="shared" si="65"/>
        <v>18000</v>
      </c>
      <c r="O271" s="79">
        <f t="shared" si="65"/>
        <v>18000</v>
      </c>
      <c r="P271" s="79">
        <f t="shared" si="65"/>
        <v>18000</v>
      </c>
      <c r="Q271" s="79">
        <f t="shared" si="65"/>
        <v>18000</v>
      </c>
      <c r="R271" s="79">
        <f t="shared" si="65"/>
        <v>18000</v>
      </c>
      <c r="S271" s="79">
        <f t="shared" si="65"/>
        <v>18000</v>
      </c>
    </row>
    <row r="272" spans="2:19" ht="30" x14ac:dyDescent="0.25">
      <c r="B272" s="20"/>
      <c r="C272" s="20">
        <v>7</v>
      </c>
      <c r="D272" s="45" t="s">
        <v>78</v>
      </c>
      <c r="E272" s="20" t="s">
        <v>79</v>
      </c>
      <c r="F272" s="59">
        <v>10000</v>
      </c>
      <c r="G272" s="79">
        <f t="shared" si="60"/>
        <v>630000</v>
      </c>
      <c r="H272" s="79"/>
      <c r="I272" s="79"/>
      <c r="J272" s="79"/>
      <c r="K272" s="79">
        <f t="shared" ref="K272:S272" si="66">$F$272*$C$272</f>
        <v>70000</v>
      </c>
      <c r="L272" s="79">
        <f t="shared" si="66"/>
        <v>70000</v>
      </c>
      <c r="M272" s="79">
        <f t="shared" si="66"/>
        <v>70000</v>
      </c>
      <c r="N272" s="79">
        <f t="shared" si="66"/>
        <v>70000</v>
      </c>
      <c r="O272" s="79">
        <f t="shared" si="66"/>
        <v>70000</v>
      </c>
      <c r="P272" s="79">
        <f t="shared" si="66"/>
        <v>70000</v>
      </c>
      <c r="Q272" s="79">
        <f t="shared" si="66"/>
        <v>70000</v>
      </c>
      <c r="R272" s="79">
        <f t="shared" si="66"/>
        <v>70000</v>
      </c>
      <c r="S272" s="79">
        <f t="shared" si="66"/>
        <v>70000</v>
      </c>
    </row>
    <row r="273" spans="2:19" ht="30" x14ac:dyDescent="0.25">
      <c r="B273" s="20"/>
      <c r="C273" s="20">
        <v>5</v>
      </c>
      <c r="D273" s="45" t="s">
        <v>97</v>
      </c>
      <c r="E273" s="20" t="s">
        <v>32</v>
      </c>
      <c r="F273" s="59">
        <v>8000</v>
      </c>
      <c r="G273" s="79">
        <f t="shared" si="60"/>
        <v>120000</v>
      </c>
      <c r="H273" s="104"/>
      <c r="I273" s="104"/>
      <c r="J273" s="104"/>
      <c r="K273" s="104"/>
      <c r="L273" s="104"/>
      <c r="M273" s="104"/>
      <c r="N273" s="104"/>
      <c r="O273" s="104">
        <f>+$F$295*$C$295</f>
        <v>24000</v>
      </c>
      <c r="P273" s="104">
        <f>+$F$295*$C$295</f>
        <v>24000</v>
      </c>
      <c r="Q273" s="104">
        <f>+$F$295*$C$295</f>
        <v>24000</v>
      </c>
      <c r="R273" s="104">
        <f>+$F$295*$C$295</f>
        <v>24000</v>
      </c>
      <c r="S273" s="104">
        <f>+$F$295*$C$295</f>
        <v>24000</v>
      </c>
    </row>
    <row r="274" spans="2:19" ht="30" x14ac:dyDescent="0.25">
      <c r="B274" s="20"/>
      <c r="C274" s="20">
        <v>3</v>
      </c>
      <c r="D274" s="45" t="s">
        <v>97</v>
      </c>
      <c r="E274" s="20" t="s">
        <v>79</v>
      </c>
      <c r="F274" s="59">
        <v>10000</v>
      </c>
      <c r="G274" s="79">
        <f t="shared" si="60"/>
        <v>150000</v>
      </c>
      <c r="H274" s="79"/>
      <c r="I274" s="79"/>
      <c r="J274" s="79"/>
      <c r="K274" s="79"/>
      <c r="L274" s="79"/>
      <c r="M274" s="79"/>
      <c r="N274" s="79"/>
      <c r="O274" s="79">
        <f>+$F$274*$C$274</f>
        <v>30000</v>
      </c>
      <c r="P274" s="79">
        <f>+$F$274*$C$274</f>
        <v>30000</v>
      </c>
      <c r="Q274" s="79">
        <f>+$F$274*$C$274</f>
        <v>30000</v>
      </c>
      <c r="R274" s="79">
        <f>+$F$274*$C$274</f>
        <v>30000</v>
      </c>
      <c r="S274" s="79">
        <f>+$F$274*$C$274</f>
        <v>30000</v>
      </c>
    </row>
    <row r="275" spans="2:19" x14ac:dyDescent="0.25">
      <c r="B275" s="20"/>
      <c r="C275" s="20"/>
      <c r="D275" s="45"/>
      <c r="E275" s="20"/>
      <c r="F275" s="20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</row>
    <row r="276" spans="2:19" x14ac:dyDescent="0.25">
      <c r="B276" s="20"/>
      <c r="C276" s="20"/>
      <c r="D276" s="45"/>
      <c r="E276" s="20"/>
      <c r="F276" s="20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</row>
    <row r="277" spans="2:19" ht="31.5" x14ac:dyDescent="0.25">
      <c r="B277" s="20"/>
      <c r="C277" s="20"/>
      <c r="D277" s="20"/>
      <c r="E277" s="20"/>
      <c r="F277" s="31" t="s">
        <v>39</v>
      </c>
      <c r="G277" s="80">
        <f>G265-G266</f>
        <v>5120</v>
      </c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</row>
    <row r="278" spans="2:19" ht="17.25" x14ac:dyDescent="0.25">
      <c r="B278" s="35" t="s">
        <v>72</v>
      </c>
      <c r="C278" s="8"/>
      <c r="D278" s="8"/>
      <c r="E278" s="8"/>
      <c r="F278" s="34" t="s">
        <v>27</v>
      </c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</row>
    <row r="279" spans="2:19" ht="17.25" x14ac:dyDescent="0.25">
      <c r="B279" s="53" t="s">
        <v>80</v>
      </c>
      <c r="C279" s="53">
        <f>SUM(C281:C297)</f>
        <v>81</v>
      </c>
      <c r="D279" s="53"/>
      <c r="E279" s="53"/>
      <c r="F279" s="54" t="s">
        <v>27</v>
      </c>
      <c r="G279" s="98">
        <v>3179859</v>
      </c>
      <c r="H279" s="83">
        <f>SUM(H281:H298)</f>
        <v>0</v>
      </c>
      <c r="I279" s="97">
        <f t="shared" ref="I279:S279" si="67">SUM(I281:I298)</f>
        <v>0</v>
      </c>
      <c r="J279" s="97">
        <f t="shared" si="67"/>
        <v>0</v>
      </c>
      <c r="K279" s="97">
        <f t="shared" si="67"/>
        <v>163000</v>
      </c>
      <c r="L279" s="97">
        <f t="shared" si="67"/>
        <v>380000</v>
      </c>
      <c r="M279" s="97">
        <f t="shared" si="67"/>
        <v>541000</v>
      </c>
      <c r="N279" s="97">
        <f t="shared" si="67"/>
        <v>544274.19193548383</v>
      </c>
      <c r="O279" s="97">
        <f t="shared" si="67"/>
        <v>603000</v>
      </c>
      <c r="P279" s="97">
        <f t="shared" si="67"/>
        <v>235000</v>
      </c>
      <c r="Q279" s="97">
        <f t="shared" si="67"/>
        <v>235000</v>
      </c>
      <c r="R279" s="97">
        <f t="shared" si="67"/>
        <v>235000</v>
      </c>
      <c r="S279" s="97">
        <f t="shared" si="67"/>
        <v>235000</v>
      </c>
    </row>
    <row r="280" spans="2:19" ht="18.75" x14ac:dyDescent="0.3">
      <c r="B280" s="19"/>
      <c r="C280" s="19"/>
      <c r="D280" s="19"/>
      <c r="E280" s="19"/>
      <c r="F280" s="39" t="s">
        <v>28</v>
      </c>
      <c r="G280" s="80">
        <f>SUM(G281:G297)</f>
        <v>3171274.1919354838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</row>
    <row r="281" spans="2:19" ht="30" x14ac:dyDescent="0.25">
      <c r="B281" s="19"/>
      <c r="C281" s="20">
        <v>9</v>
      </c>
      <c r="D281" s="45" t="s">
        <v>78</v>
      </c>
      <c r="E281" s="20" t="s">
        <v>32</v>
      </c>
      <c r="F281" s="24">
        <v>7000</v>
      </c>
      <c r="G281" s="79">
        <f t="shared" ref="G281:G297" si="68">SUM(H281:S281)</f>
        <v>567000</v>
      </c>
      <c r="H281" s="104"/>
      <c r="I281" s="104"/>
      <c r="J281" s="104"/>
      <c r="K281" s="104">
        <f t="shared" ref="K281:S281" si="69">$F$281*$C$281</f>
        <v>63000</v>
      </c>
      <c r="L281" s="104">
        <f t="shared" si="69"/>
        <v>63000</v>
      </c>
      <c r="M281" s="104">
        <f t="shared" si="69"/>
        <v>63000</v>
      </c>
      <c r="N281" s="104">
        <f t="shared" si="69"/>
        <v>63000</v>
      </c>
      <c r="O281" s="104">
        <f t="shared" si="69"/>
        <v>63000</v>
      </c>
      <c r="P281" s="104">
        <f t="shared" si="69"/>
        <v>63000</v>
      </c>
      <c r="Q281" s="104">
        <f t="shared" si="69"/>
        <v>63000</v>
      </c>
      <c r="R281" s="104">
        <f t="shared" si="69"/>
        <v>63000</v>
      </c>
      <c r="S281" s="104">
        <f t="shared" si="69"/>
        <v>63000</v>
      </c>
    </row>
    <row r="282" spans="2:19" ht="30" x14ac:dyDescent="0.25">
      <c r="B282" s="19"/>
      <c r="C282" s="20">
        <v>5</v>
      </c>
      <c r="D282" s="45" t="s">
        <v>78</v>
      </c>
      <c r="E282" s="20" t="s">
        <v>32</v>
      </c>
      <c r="F282" s="24">
        <v>8000</v>
      </c>
      <c r="G282" s="79">
        <f t="shared" si="68"/>
        <v>360000</v>
      </c>
      <c r="H282" s="104"/>
      <c r="I282" s="104"/>
      <c r="J282" s="104"/>
      <c r="K282" s="104">
        <f t="shared" ref="K282:S282" si="70">$F$282*$C$282</f>
        <v>40000</v>
      </c>
      <c r="L282" s="104">
        <f t="shared" si="70"/>
        <v>40000</v>
      </c>
      <c r="M282" s="104">
        <f t="shared" si="70"/>
        <v>40000</v>
      </c>
      <c r="N282" s="104">
        <f t="shared" si="70"/>
        <v>40000</v>
      </c>
      <c r="O282" s="104">
        <f t="shared" si="70"/>
        <v>40000</v>
      </c>
      <c r="P282" s="104">
        <f t="shared" si="70"/>
        <v>40000</v>
      </c>
      <c r="Q282" s="104">
        <f t="shared" si="70"/>
        <v>40000</v>
      </c>
      <c r="R282" s="104">
        <f t="shared" si="70"/>
        <v>40000</v>
      </c>
      <c r="S282" s="104">
        <f t="shared" si="70"/>
        <v>40000</v>
      </c>
    </row>
    <row r="283" spans="2:19" ht="30" x14ac:dyDescent="0.25">
      <c r="B283" s="19"/>
      <c r="C283" s="20">
        <v>6</v>
      </c>
      <c r="D283" s="45" t="s">
        <v>78</v>
      </c>
      <c r="E283" s="20" t="s">
        <v>32</v>
      </c>
      <c r="F283" s="24">
        <v>10000</v>
      </c>
      <c r="G283" s="79">
        <f t="shared" si="68"/>
        <v>540000</v>
      </c>
      <c r="H283" s="104"/>
      <c r="I283" s="104"/>
      <c r="J283" s="104"/>
      <c r="K283" s="104">
        <f t="shared" ref="K283:S283" si="71">$F$283*$C$283</f>
        <v>60000</v>
      </c>
      <c r="L283" s="104">
        <f t="shared" si="71"/>
        <v>60000</v>
      </c>
      <c r="M283" s="104">
        <f t="shared" si="71"/>
        <v>60000</v>
      </c>
      <c r="N283" s="104">
        <f t="shared" si="71"/>
        <v>60000</v>
      </c>
      <c r="O283" s="104">
        <f t="shared" si="71"/>
        <v>60000</v>
      </c>
      <c r="P283" s="104">
        <f t="shared" si="71"/>
        <v>60000</v>
      </c>
      <c r="Q283" s="104">
        <f t="shared" si="71"/>
        <v>60000</v>
      </c>
      <c r="R283" s="104">
        <f t="shared" si="71"/>
        <v>60000</v>
      </c>
      <c r="S283" s="104">
        <f t="shared" si="71"/>
        <v>60000</v>
      </c>
    </row>
    <row r="284" spans="2:19" ht="30" x14ac:dyDescent="0.25">
      <c r="B284" s="19"/>
      <c r="C284" s="20">
        <v>1</v>
      </c>
      <c r="D284" s="45" t="s">
        <v>115</v>
      </c>
      <c r="E284" s="20" t="s">
        <v>100</v>
      </c>
      <c r="F284" s="24">
        <v>8000</v>
      </c>
      <c r="G284" s="79">
        <f t="shared" si="68"/>
        <v>32000</v>
      </c>
      <c r="H284" s="104"/>
      <c r="I284" s="104"/>
      <c r="J284" s="104"/>
      <c r="K284" s="104"/>
      <c r="L284" s="104">
        <f>+$F$284*$C$284</f>
        <v>8000</v>
      </c>
      <c r="M284" s="104">
        <f>+$F$284*$C$284</f>
        <v>8000</v>
      </c>
      <c r="N284" s="104">
        <f>+$F$284*$C$284</f>
        <v>8000</v>
      </c>
      <c r="O284" s="104">
        <f>+$F$284*$C$284</f>
        <v>8000</v>
      </c>
      <c r="P284" s="104"/>
      <c r="Q284" s="104"/>
      <c r="R284" s="104"/>
      <c r="S284" s="104"/>
    </row>
    <row r="285" spans="2:19" ht="30" x14ac:dyDescent="0.25">
      <c r="B285" s="19"/>
      <c r="C285" s="20">
        <v>5</v>
      </c>
      <c r="D285" s="45" t="s">
        <v>98</v>
      </c>
      <c r="E285" s="20" t="s">
        <v>99</v>
      </c>
      <c r="F285" s="24">
        <v>10000</v>
      </c>
      <c r="G285" s="79">
        <f t="shared" si="68"/>
        <v>150000</v>
      </c>
      <c r="H285" s="104"/>
      <c r="I285" s="104"/>
      <c r="J285" s="104"/>
      <c r="K285" s="104"/>
      <c r="L285" s="104"/>
      <c r="M285" s="104">
        <f>+$F$285*$C$285</f>
        <v>50000</v>
      </c>
      <c r="N285" s="104">
        <f>+$F$285*$C$285</f>
        <v>50000</v>
      </c>
      <c r="O285" s="104">
        <f>+$F$285*$C$285</f>
        <v>50000</v>
      </c>
      <c r="P285" s="104"/>
      <c r="Q285" s="104"/>
      <c r="R285" s="104"/>
      <c r="S285" s="104"/>
    </row>
    <row r="286" spans="2:19" ht="30" x14ac:dyDescent="0.25">
      <c r="B286" s="19"/>
      <c r="C286" s="20">
        <v>10</v>
      </c>
      <c r="D286" s="45" t="s">
        <v>98</v>
      </c>
      <c r="E286" s="20" t="s">
        <v>100</v>
      </c>
      <c r="F286" s="24">
        <v>6500</v>
      </c>
      <c r="G286" s="79">
        <f t="shared" si="68"/>
        <v>195000</v>
      </c>
      <c r="H286" s="104"/>
      <c r="I286" s="104"/>
      <c r="J286" s="104"/>
      <c r="K286" s="104"/>
      <c r="L286" s="104"/>
      <c r="M286" s="104">
        <f>+$F$286*$C$286</f>
        <v>65000</v>
      </c>
      <c r="N286" s="104">
        <f>+$F$286*$C$286</f>
        <v>65000</v>
      </c>
      <c r="O286" s="104">
        <f>+$F$286*$C$286</f>
        <v>65000</v>
      </c>
      <c r="P286" s="104"/>
      <c r="Q286" s="104"/>
      <c r="R286" s="104"/>
      <c r="S286" s="104"/>
    </row>
    <row r="287" spans="2:19" ht="30" x14ac:dyDescent="0.25">
      <c r="B287" s="19"/>
      <c r="C287" s="20">
        <v>1</v>
      </c>
      <c r="D287" s="45" t="s">
        <v>116</v>
      </c>
      <c r="E287" s="20" t="s">
        <v>99</v>
      </c>
      <c r="F287" s="24">
        <v>10000</v>
      </c>
      <c r="G287" s="79">
        <f t="shared" si="68"/>
        <v>20000</v>
      </c>
      <c r="H287" s="104"/>
      <c r="I287" s="104"/>
      <c r="J287" s="104"/>
      <c r="K287" s="104"/>
      <c r="L287" s="104"/>
      <c r="M287" s="104">
        <f>+$F$287*$C$287</f>
        <v>10000</v>
      </c>
      <c r="N287" s="104">
        <f>+$F$287*$C$287</f>
        <v>10000</v>
      </c>
      <c r="O287" s="104"/>
      <c r="P287" s="104"/>
      <c r="Q287" s="104"/>
      <c r="R287" s="104"/>
      <c r="S287" s="104"/>
    </row>
    <row r="288" spans="2:19" ht="30" x14ac:dyDescent="0.25">
      <c r="B288" s="19"/>
      <c r="C288" s="20">
        <v>1</v>
      </c>
      <c r="D288" s="45" t="s">
        <v>117</v>
      </c>
      <c r="E288" s="20" t="s">
        <v>99</v>
      </c>
      <c r="F288" s="24">
        <v>10000</v>
      </c>
      <c r="G288" s="79">
        <f t="shared" si="68"/>
        <v>30000</v>
      </c>
      <c r="H288" s="104"/>
      <c r="I288" s="104"/>
      <c r="J288" s="104"/>
      <c r="K288" s="104"/>
      <c r="L288" s="104"/>
      <c r="M288" s="104">
        <f>+$F$288*$C$288</f>
        <v>10000</v>
      </c>
      <c r="N288" s="104">
        <f>+$F$288*$C$288</f>
        <v>10000</v>
      </c>
      <c r="O288" s="104">
        <f>+$F$288*$C$288</f>
        <v>10000</v>
      </c>
      <c r="P288" s="104"/>
      <c r="Q288" s="104"/>
      <c r="R288" s="104"/>
      <c r="S288" s="104"/>
    </row>
    <row r="289" spans="2:19" ht="30" x14ac:dyDescent="0.25">
      <c r="B289" s="19"/>
      <c r="C289" s="20">
        <v>4</v>
      </c>
      <c r="D289" s="45" t="s">
        <v>105</v>
      </c>
      <c r="E289" s="20" t="s">
        <v>99</v>
      </c>
      <c r="F289" s="24">
        <v>10000</v>
      </c>
      <c r="G289" s="79">
        <f t="shared" si="68"/>
        <v>160000</v>
      </c>
      <c r="H289" s="104"/>
      <c r="I289" s="104"/>
      <c r="J289" s="104"/>
      <c r="K289" s="104"/>
      <c r="L289" s="104">
        <f>+$F$289*$C$289</f>
        <v>40000</v>
      </c>
      <c r="M289" s="104">
        <f>+$F$289*$C$289</f>
        <v>40000</v>
      </c>
      <c r="N289" s="104">
        <f>+$F$289*$C$289</f>
        <v>40000</v>
      </c>
      <c r="O289" s="104">
        <f>+$F$289*$C$289</f>
        <v>40000</v>
      </c>
      <c r="P289" s="104"/>
      <c r="Q289" s="104"/>
      <c r="R289" s="104"/>
      <c r="S289" s="104"/>
    </row>
    <row r="290" spans="2:19" ht="30" x14ac:dyDescent="0.25">
      <c r="B290" s="19"/>
      <c r="C290" s="20">
        <v>26</v>
      </c>
      <c r="D290" s="45" t="s">
        <v>105</v>
      </c>
      <c r="E290" s="20" t="s">
        <v>100</v>
      </c>
      <c r="F290" s="24">
        <v>6500</v>
      </c>
      <c r="G290" s="79">
        <f t="shared" si="68"/>
        <v>676000</v>
      </c>
      <c r="H290" s="104"/>
      <c r="I290" s="104"/>
      <c r="J290" s="104"/>
      <c r="K290" s="104"/>
      <c r="L290" s="104">
        <f>+$F$290*$C$290</f>
        <v>169000</v>
      </c>
      <c r="M290" s="104">
        <f>+$F$290*$C$290</f>
        <v>169000</v>
      </c>
      <c r="N290" s="104">
        <f>+$F$290*$C$290</f>
        <v>169000</v>
      </c>
      <c r="O290" s="104">
        <f>+$F$290*$C$290</f>
        <v>169000</v>
      </c>
      <c r="P290" s="104"/>
      <c r="Q290" s="104"/>
      <c r="R290" s="104"/>
      <c r="S290" s="104"/>
    </row>
    <row r="291" spans="2:19" ht="30" x14ac:dyDescent="0.25">
      <c r="B291" s="19"/>
      <c r="C291" s="20">
        <v>4</v>
      </c>
      <c r="D291" s="45" t="s">
        <v>118</v>
      </c>
      <c r="E291" s="20" t="s">
        <v>100</v>
      </c>
      <c r="F291" s="24">
        <v>6500</v>
      </c>
      <c r="G291" s="79">
        <f t="shared" si="68"/>
        <v>78000</v>
      </c>
      <c r="H291" s="104"/>
      <c r="I291" s="104"/>
      <c r="J291" s="104"/>
      <c r="K291" s="104"/>
      <c r="L291" s="104"/>
      <c r="M291" s="104">
        <f>+$F$291*$C$291</f>
        <v>26000</v>
      </c>
      <c r="N291" s="104">
        <f>+$F$291*$C$291</f>
        <v>26000</v>
      </c>
      <c r="O291" s="104">
        <f>+$F$291*$C$291</f>
        <v>26000</v>
      </c>
      <c r="P291" s="104"/>
      <c r="Q291" s="104"/>
      <c r="R291" s="104"/>
      <c r="S291" s="104"/>
    </row>
    <row r="292" spans="2:19" ht="30" x14ac:dyDescent="0.25">
      <c r="B292" s="19"/>
      <c r="C292" s="20">
        <v>1</v>
      </c>
      <c r="D292" s="45" t="s">
        <v>119</v>
      </c>
      <c r="E292" s="20" t="s">
        <v>100</v>
      </c>
      <c r="F292" s="24">
        <v>8000</v>
      </c>
      <c r="G292" s="79">
        <f t="shared" si="68"/>
        <v>41806.449999999997</v>
      </c>
      <c r="H292" s="104"/>
      <c r="I292" s="104"/>
      <c r="J292" s="104"/>
      <c r="K292" s="104"/>
      <c r="L292" s="104"/>
      <c r="M292" s="104"/>
      <c r="N292" s="104">
        <v>1806.45</v>
      </c>
      <c r="O292" s="104">
        <f>+$F$292*$C$292</f>
        <v>8000</v>
      </c>
      <c r="P292" s="104">
        <f>+$F$292*$C$292</f>
        <v>8000</v>
      </c>
      <c r="Q292" s="104">
        <f>+$F$292*$C$292</f>
        <v>8000</v>
      </c>
      <c r="R292" s="104">
        <f>+$F$292*$C$292</f>
        <v>8000</v>
      </c>
      <c r="S292" s="104">
        <f>+$F$292*$C$292</f>
        <v>8000</v>
      </c>
    </row>
    <row r="293" spans="2:19" ht="30" x14ac:dyDescent="0.25">
      <c r="B293" s="19" t="s">
        <v>120</v>
      </c>
      <c r="C293" s="20">
        <v>1</v>
      </c>
      <c r="D293" s="45" t="s">
        <v>119</v>
      </c>
      <c r="E293" s="20" t="s">
        <v>100</v>
      </c>
      <c r="F293" s="24">
        <v>6500</v>
      </c>
      <c r="G293" s="79">
        <f t="shared" si="68"/>
        <v>33967.741935483871</v>
      </c>
      <c r="H293" s="104"/>
      <c r="I293" s="104"/>
      <c r="J293" s="104"/>
      <c r="K293" s="104"/>
      <c r="L293" s="104"/>
      <c r="M293" s="104"/>
      <c r="N293" s="104">
        <v>1467.741935483871</v>
      </c>
      <c r="O293" s="104">
        <f t="shared" ref="O293:S294" si="72">+$F$293*$C$293</f>
        <v>6500</v>
      </c>
      <c r="P293" s="104">
        <f t="shared" si="72"/>
        <v>6500</v>
      </c>
      <c r="Q293" s="104">
        <f t="shared" si="72"/>
        <v>6500</v>
      </c>
      <c r="R293" s="104">
        <f t="shared" si="72"/>
        <v>6500</v>
      </c>
      <c r="S293" s="104">
        <f t="shared" si="72"/>
        <v>6500</v>
      </c>
    </row>
    <row r="294" spans="2:19" ht="30" x14ac:dyDescent="0.25">
      <c r="B294" s="19"/>
      <c r="C294" s="20">
        <v>1</v>
      </c>
      <c r="D294" s="45" t="s">
        <v>97</v>
      </c>
      <c r="E294" s="20" t="s">
        <v>100</v>
      </c>
      <c r="F294" s="24">
        <v>6500</v>
      </c>
      <c r="G294" s="79">
        <f t="shared" si="68"/>
        <v>32500</v>
      </c>
      <c r="H294" s="104"/>
      <c r="I294" s="104"/>
      <c r="J294" s="104"/>
      <c r="K294" s="104"/>
      <c r="L294" s="104"/>
      <c r="M294" s="104"/>
      <c r="N294" s="104"/>
      <c r="O294" s="104">
        <f t="shared" si="72"/>
        <v>6500</v>
      </c>
      <c r="P294" s="104">
        <f t="shared" si="72"/>
        <v>6500</v>
      </c>
      <c r="Q294" s="104">
        <f t="shared" si="72"/>
        <v>6500</v>
      </c>
      <c r="R294" s="104">
        <f t="shared" si="72"/>
        <v>6500</v>
      </c>
      <c r="S294" s="104">
        <f t="shared" si="72"/>
        <v>6500</v>
      </c>
    </row>
    <row r="295" spans="2:19" ht="30" x14ac:dyDescent="0.25">
      <c r="B295" s="19"/>
      <c r="C295" s="20">
        <v>3</v>
      </c>
      <c r="D295" s="45" t="s">
        <v>97</v>
      </c>
      <c r="E295" s="20" t="s">
        <v>99</v>
      </c>
      <c r="F295" s="24">
        <v>8000</v>
      </c>
      <c r="G295" s="79">
        <f t="shared" si="68"/>
        <v>120000</v>
      </c>
      <c r="H295" s="104"/>
      <c r="I295" s="104"/>
      <c r="J295" s="104"/>
      <c r="K295" s="104"/>
      <c r="L295" s="104"/>
      <c r="M295" s="104"/>
      <c r="N295" s="104"/>
      <c r="O295" s="104">
        <f>+$F$295*$C$295</f>
        <v>24000</v>
      </c>
      <c r="P295" s="104">
        <f>+$F$295*$C$295</f>
        <v>24000</v>
      </c>
      <c r="Q295" s="104">
        <f>+$F$295*$C$295</f>
        <v>24000</v>
      </c>
      <c r="R295" s="104">
        <f>+$F$295*$C$295</f>
        <v>24000</v>
      </c>
      <c r="S295" s="104">
        <f>+$F$295*$C$295</f>
        <v>24000</v>
      </c>
    </row>
    <row r="296" spans="2:19" ht="30" x14ac:dyDescent="0.25">
      <c r="B296" s="19"/>
      <c r="C296" s="20">
        <v>1</v>
      </c>
      <c r="D296" s="45" t="s">
        <v>97</v>
      </c>
      <c r="E296" s="20" t="s">
        <v>100</v>
      </c>
      <c r="F296" s="24">
        <v>7000</v>
      </c>
      <c r="G296" s="79">
        <f t="shared" si="68"/>
        <v>35000</v>
      </c>
      <c r="H296" s="104"/>
      <c r="I296" s="104"/>
      <c r="J296" s="104"/>
      <c r="K296" s="104"/>
      <c r="L296" s="104"/>
      <c r="M296" s="104"/>
      <c r="N296" s="104"/>
      <c r="O296" s="104">
        <f>+$F$296*$C$296</f>
        <v>7000</v>
      </c>
      <c r="P296" s="104">
        <f>+$F$296*$C$296</f>
        <v>7000</v>
      </c>
      <c r="Q296" s="104">
        <f>+$F$296*$C$296</f>
        <v>7000</v>
      </c>
      <c r="R296" s="104">
        <f>+$F$296*$C$296</f>
        <v>7000</v>
      </c>
      <c r="S296" s="104">
        <f>+$F$296*$C$296</f>
        <v>7000</v>
      </c>
    </row>
    <row r="297" spans="2:19" ht="30" x14ac:dyDescent="0.25">
      <c r="B297" s="19"/>
      <c r="C297" s="20">
        <v>2</v>
      </c>
      <c r="D297" s="45" t="s">
        <v>97</v>
      </c>
      <c r="E297" s="20" t="s">
        <v>100</v>
      </c>
      <c r="F297" s="24">
        <v>10000</v>
      </c>
      <c r="G297" s="79">
        <f t="shared" si="68"/>
        <v>100000</v>
      </c>
      <c r="H297" s="104"/>
      <c r="I297" s="104"/>
      <c r="J297" s="104"/>
      <c r="K297" s="104"/>
      <c r="L297" s="104"/>
      <c r="M297" s="104"/>
      <c r="N297" s="104"/>
      <c r="O297" s="104">
        <f>+$F$297*$C$297</f>
        <v>20000</v>
      </c>
      <c r="P297" s="104">
        <f>+$F$297*$C$297</f>
        <v>20000</v>
      </c>
      <c r="Q297" s="104">
        <f>+$F$297*$C$297</f>
        <v>20000</v>
      </c>
      <c r="R297" s="104">
        <f>+$F$297*$C$297</f>
        <v>20000</v>
      </c>
      <c r="S297" s="104">
        <f>+$F$297*$C$297</f>
        <v>20000</v>
      </c>
    </row>
    <row r="298" spans="2:19" ht="31.5" x14ac:dyDescent="0.25">
      <c r="B298" s="20"/>
      <c r="C298" s="20"/>
      <c r="D298" s="20"/>
      <c r="E298" s="20"/>
      <c r="F298" s="31" t="s">
        <v>39</v>
      </c>
      <c r="G298" s="80">
        <f>+G279-G280</f>
        <v>8584.8080645161681</v>
      </c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</row>
    <row r="299" spans="2:19" ht="15.75" x14ac:dyDescent="0.25">
      <c r="B299" s="35" t="s">
        <v>72</v>
      </c>
      <c r="C299" s="8"/>
      <c r="D299" s="8"/>
      <c r="E299" s="8"/>
      <c r="F299" s="40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</row>
    <row r="300" spans="2:19" ht="17.25" x14ac:dyDescent="0.25">
      <c r="B300" s="53" t="s">
        <v>81</v>
      </c>
      <c r="C300" s="53">
        <f>SUM(C302:C304)</f>
        <v>9</v>
      </c>
      <c r="D300" s="53"/>
      <c r="E300" s="53"/>
      <c r="F300" s="54" t="s">
        <v>27</v>
      </c>
      <c r="G300" s="98">
        <v>246817</v>
      </c>
      <c r="H300" s="83">
        <f t="shared" ref="H300:S300" si="73">SUM(H302:H306)</f>
        <v>0</v>
      </c>
      <c r="I300" s="97">
        <f t="shared" si="73"/>
        <v>0</v>
      </c>
      <c r="J300" s="97">
        <f t="shared" si="73"/>
        <v>0</v>
      </c>
      <c r="K300" s="97">
        <f t="shared" si="73"/>
        <v>0</v>
      </c>
      <c r="L300" s="97">
        <f t="shared" si="73"/>
        <v>0</v>
      </c>
      <c r="M300" s="97">
        <f t="shared" si="73"/>
        <v>63316.666666666664</v>
      </c>
      <c r="N300" s="97">
        <f t="shared" si="73"/>
        <v>65500</v>
      </c>
      <c r="O300" s="97">
        <f t="shared" si="73"/>
        <v>65500</v>
      </c>
      <c r="P300" s="97">
        <f t="shared" si="73"/>
        <v>52500</v>
      </c>
      <c r="Q300" s="97">
        <f t="shared" si="73"/>
        <v>0</v>
      </c>
      <c r="R300" s="97">
        <f t="shared" si="73"/>
        <v>0</v>
      </c>
      <c r="S300" s="97">
        <f t="shared" si="73"/>
        <v>0</v>
      </c>
    </row>
    <row r="301" spans="2:19" ht="18.75" x14ac:dyDescent="0.3">
      <c r="B301" s="60"/>
      <c r="C301" s="60"/>
      <c r="D301" s="60"/>
      <c r="E301" s="60"/>
      <c r="F301" s="61" t="s">
        <v>28</v>
      </c>
      <c r="G301" s="105">
        <f>SUM(G302:G305)</f>
        <v>246816.66666666666</v>
      </c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</row>
    <row r="302" spans="2:19" ht="30" x14ac:dyDescent="0.25">
      <c r="B302" s="19"/>
      <c r="C302" s="20">
        <v>2</v>
      </c>
      <c r="D302" s="45" t="s">
        <v>102</v>
      </c>
      <c r="E302" s="20" t="s">
        <v>99</v>
      </c>
      <c r="F302" s="24">
        <v>10000</v>
      </c>
      <c r="G302" s="79">
        <f>SUM(H302:S302)</f>
        <v>79333.333333333328</v>
      </c>
      <c r="H302" s="104"/>
      <c r="I302" s="104"/>
      <c r="J302" s="104"/>
      <c r="K302" s="104"/>
      <c r="L302" s="104"/>
      <c r="M302" s="107">
        <v>19333.333333333332</v>
      </c>
      <c r="N302" s="107">
        <f>+$F$302*$C$302</f>
        <v>20000</v>
      </c>
      <c r="O302" s="107">
        <f>+$F$302*$C$302</f>
        <v>20000</v>
      </c>
      <c r="P302" s="107">
        <f>+$F$302*$C$302</f>
        <v>20000</v>
      </c>
      <c r="Q302" s="104"/>
      <c r="R302" s="104"/>
      <c r="S302" s="104"/>
    </row>
    <row r="303" spans="2:19" ht="30" x14ac:dyDescent="0.25">
      <c r="B303" s="19"/>
      <c r="C303" s="20">
        <v>5</v>
      </c>
      <c r="D303" s="45" t="s">
        <v>102</v>
      </c>
      <c r="E303" s="20" t="s">
        <v>100</v>
      </c>
      <c r="F303" s="24">
        <v>6500</v>
      </c>
      <c r="G303" s="79">
        <f>SUM(H303:S303)</f>
        <v>128916.66666666666</v>
      </c>
      <c r="H303" s="104"/>
      <c r="I303" s="104"/>
      <c r="J303" s="104"/>
      <c r="K303" s="104"/>
      <c r="L303" s="104"/>
      <c r="M303" s="107">
        <v>31416.666666666664</v>
      </c>
      <c r="N303" s="107">
        <f>+$F$303*$C$303</f>
        <v>32500</v>
      </c>
      <c r="O303" s="107">
        <f>+$F$303*$C$303</f>
        <v>32500</v>
      </c>
      <c r="P303" s="107">
        <f>+$F$303*$C$303</f>
        <v>32500</v>
      </c>
      <c r="Q303" s="104"/>
      <c r="R303" s="104"/>
      <c r="S303" s="104"/>
    </row>
    <row r="304" spans="2:19" ht="30" x14ac:dyDescent="0.25">
      <c r="B304" s="19"/>
      <c r="C304" s="20">
        <v>2</v>
      </c>
      <c r="D304" s="45" t="s">
        <v>98</v>
      </c>
      <c r="E304" s="20" t="s">
        <v>100</v>
      </c>
      <c r="F304" s="24">
        <v>6500</v>
      </c>
      <c r="G304" s="79">
        <f>SUM(H304:S304)</f>
        <v>38566.666666666664</v>
      </c>
      <c r="H304" s="104"/>
      <c r="I304" s="104"/>
      <c r="J304" s="104"/>
      <c r="K304" s="104"/>
      <c r="L304" s="104"/>
      <c r="M304" s="107">
        <v>12566.666666666666</v>
      </c>
      <c r="N304" s="107">
        <f>+$F$304*$C$304</f>
        <v>13000</v>
      </c>
      <c r="O304" s="107">
        <f>+$F$304*$C$304</f>
        <v>13000</v>
      </c>
      <c r="P304" s="107"/>
      <c r="Q304" s="104"/>
      <c r="R304" s="104"/>
      <c r="S304" s="104"/>
    </row>
    <row r="305" spans="2:19" ht="18.75" x14ac:dyDescent="0.3">
      <c r="B305" s="20"/>
      <c r="C305" s="20"/>
      <c r="D305" s="20"/>
      <c r="E305" s="20"/>
      <c r="F305" s="39"/>
      <c r="G305" s="80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</row>
    <row r="306" spans="2:19" ht="31.5" x14ac:dyDescent="0.25">
      <c r="B306" s="20"/>
      <c r="C306" s="20"/>
      <c r="D306" s="20"/>
      <c r="E306" s="20"/>
      <c r="F306" s="31" t="s">
        <v>39</v>
      </c>
      <c r="G306" s="80">
        <f>+G300-G301</f>
        <v>0.33333333334303461</v>
      </c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</row>
    <row r="307" spans="2:19" ht="15.75" x14ac:dyDescent="0.25">
      <c r="B307" s="35" t="s">
        <v>72</v>
      </c>
      <c r="C307" s="8"/>
      <c r="D307" s="8"/>
      <c r="E307" s="8"/>
      <c r="F307" s="40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</row>
    <row r="308" spans="2:19" ht="17.25" x14ac:dyDescent="0.25">
      <c r="B308" s="53" t="s">
        <v>82</v>
      </c>
      <c r="C308" s="53"/>
      <c r="D308" s="53"/>
      <c r="E308" s="53"/>
      <c r="F308" s="54" t="s">
        <v>27</v>
      </c>
      <c r="G308" s="98">
        <v>6296</v>
      </c>
      <c r="H308" s="83">
        <f>SUM(H309:H310)</f>
        <v>0</v>
      </c>
      <c r="I308" s="83">
        <f t="shared" ref="I308:S308" si="74">SUM(I309:I310)</f>
        <v>0</v>
      </c>
      <c r="J308" s="83">
        <f t="shared" si="74"/>
        <v>0</v>
      </c>
      <c r="K308" s="83">
        <f t="shared" si="74"/>
        <v>0</v>
      </c>
      <c r="L308" s="83">
        <f t="shared" si="74"/>
        <v>0</v>
      </c>
      <c r="M308" s="83">
        <f t="shared" si="74"/>
        <v>0</v>
      </c>
      <c r="N308" s="83">
        <f t="shared" si="74"/>
        <v>0</v>
      </c>
      <c r="O308" s="83">
        <f t="shared" si="74"/>
        <v>0</v>
      </c>
      <c r="P308" s="83">
        <f t="shared" si="74"/>
        <v>0</v>
      </c>
      <c r="Q308" s="83">
        <f t="shared" si="74"/>
        <v>0</v>
      </c>
      <c r="R308" s="83">
        <f t="shared" si="74"/>
        <v>0</v>
      </c>
      <c r="S308" s="83">
        <f t="shared" si="74"/>
        <v>0</v>
      </c>
    </row>
    <row r="309" spans="2:19" ht="18.75" x14ac:dyDescent="0.3">
      <c r="B309" s="20"/>
      <c r="C309" s="20"/>
      <c r="D309" s="20"/>
      <c r="E309" s="20"/>
      <c r="F309" s="39" t="s">
        <v>28</v>
      </c>
      <c r="G309" s="80">
        <v>0</v>
      </c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</row>
    <row r="310" spans="2:19" ht="31.5" x14ac:dyDescent="0.25">
      <c r="B310" s="20"/>
      <c r="C310" s="20"/>
      <c r="D310" s="20"/>
      <c r="E310" s="20"/>
      <c r="F310" s="31" t="s">
        <v>39</v>
      </c>
      <c r="G310" s="80">
        <f>G308-G309</f>
        <v>6296</v>
      </c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</row>
    <row r="311" spans="2:19" x14ac:dyDescent="0.25">
      <c r="B311" s="20"/>
      <c r="C311" s="20"/>
      <c r="D311" s="20"/>
      <c r="E311" s="20"/>
      <c r="F311" s="20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</row>
    <row r="312" spans="2:19" x14ac:dyDescent="0.25">
      <c r="B312" s="35" t="s">
        <v>83</v>
      </c>
      <c r="C312" s="8"/>
      <c r="D312" s="8"/>
      <c r="E312" s="8"/>
      <c r="F312" s="8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</row>
    <row r="313" spans="2:19" ht="17.25" x14ac:dyDescent="0.25">
      <c r="B313" s="53" t="s">
        <v>84</v>
      </c>
      <c r="C313" s="70">
        <f>SUM(C315:C320)</f>
        <v>13</v>
      </c>
      <c r="D313" s="53"/>
      <c r="E313" s="53"/>
      <c r="F313" s="54" t="s">
        <v>27</v>
      </c>
      <c r="G313" s="98">
        <v>327000</v>
      </c>
      <c r="H313" s="83">
        <f>SUM(H315:H321)</f>
        <v>105483.87</v>
      </c>
      <c r="I313" s="83">
        <f t="shared" ref="I313:S313" si="75">SUM(I315:I321)</f>
        <v>109000</v>
      </c>
      <c r="J313" s="83">
        <f t="shared" si="75"/>
        <v>109000</v>
      </c>
      <c r="K313" s="83">
        <f t="shared" si="75"/>
        <v>0</v>
      </c>
      <c r="L313" s="83">
        <f t="shared" si="75"/>
        <v>0</v>
      </c>
      <c r="M313" s="83">
        <f t="shared" si="75"/>
        <v>0</v>
      </c>
      <c r="N313" s="83">
        <f t="shared" si="75"/>
        <v>0</v>
      </c>
      <c r="O313" s="83">
        <f t="shared" si="75"/>
        <v>0</v>
      </c>
      <c r="P313" s="83">
        <f t="shared" si="75"/>
        <v>0</v>
      </c>
      <c r="Q313" s="83">
        <f t="shared" si="75"/>
        <v>0</v>
      </c>
      <c r="R313" s="83">
        <f t="shared" si="75"/>
        <v>0</v>
      </c>
      <c r="S313" s="83">
        <f t="shared" si="75"/>
        <v>0</v>
      </c>
    </row>
    <row r="314" spans="2:19" ht="18.75" x14ac:dyDescent="0.3">
      <c r="B314" s="20"/>
      <c r="C314" s="20"/>
      <c r="D314" s="20"/>
      <c r="E314" s="20"/>
      <c r="F314" s="39" t="s">
        <v>28</v>
      </c>
      <c r="G314" s="80">
        <f>SUM(G315:G320)</f>
        <v>323483.87</v>
      </c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</row>
    <row r="315" spans="2:19" ht="30" x14ac:dyDescent="0.25">
      <c r="B315" s="20"/>
      <c r="C315" s="20">
        <v>3</v>
      </c>
      <c r="D315" s="23" t="s">
        <v>31</v>
      </c>
      <c r="E315" s="20" t="s">
        <v>32</v>
      </c>
      <c r="F315" s="24">
        <v>6000</v>
      </c>
      <c r="G315" s="79">
        <f t="shared" ref="G315:G320" si="76">SUM(H315:S315)</f>
        <v>53419.35</v>
      </c>
      <c r="H315" s="79">
        <v>17419.349999999999</v>
      </c>
      <c r="I315" s="79">
        <f>$F$315*$C$315</f>
        <v>18000</v>
      </c>
      <c r="J315" s="79">
        <f>$F$315*$C$315</f>
        <v>18000</v>
      </c>
      <c r="K315" s="79"/>
      <c r="L315" s="79"/>
      <c r="M315" s="79"/>
      <c r="N315" s="79"/>
      <c r="O315" s="79"/>
      <c r="P315" s="79"/>
      <c r="Q315" s="79"/>
      <c r="R315" s="79"/>
      <c r="S315" s="79"/>
    </row>
    <row r="316" spans="2:19" ht="30" x14ac:dyDescent="0.25">
      <c r="B316" s="20"/>
      <c r="C316" s="20">
        <v>1</v>
      </c>
      <c r="D316" s="23" t="s">
        <v>31</v>
      </c>
      <c r="E316" s="20" t="s">
        <v>32</v>
      </c>
      <c r="F316" s="24">
        <v>7000</v>
      </c>
      <c r="G316" s="79">
        <f t="shared" si="76"/>
        <v>20774.193548387098</v>
      </c>
      <c r="H316" s="79">
        <v>6774.1935483870966</v>
      </c>
      <c r="I316" s="79">
        <v>7000</v>
      </c>
      <c r="J316" s="79">
        <v>7000</v>
      </c>
      <c r="K316" s="79"/>
      <c r="L316" s="79"/>
      <c r="M316" s="79"/>
      <c r="N316" s="79"/>
      <c r="O316" s="79"/>
      <c r="P316" s="79"/>
      <c r="Q316" s="79"/>
      <c r="R316" s="79"/>
      <c r="S316" s="79"/>
    </row>
    <row r="317" spans="2:19" ht="30" x14ac:dyDescent="0.25">
      <c r="B317" s="20"/>
      <c r="C317" s="20">
        <v>1</v>
      </c>
      <c r="D317" s="23" t="s">
        <v>31</v>
      </c>
      <c r="E317" s="20" t="s">
        <v>32</v>
      </c>
      <c r="F317" s="24">
        <v>9000</v>
      </c>
      <c r="G317" s="79">
        <f t="shared" si="76"/>
        <v>26709.677419354841</v>
      </c>
      <c r="H317" s="79">
        <v>8709.677419354839</v>
      </c>
      <c r="I317" s="79">
        <v>9000</v>
      </c>
      <c r="J317" s="79">
        <v>9000</v>
      </c>
      <c r="K317" s="79"/>
      <c r="L317" s="79"/>
      <c r="M317" s="79"/>
      <c r="N317" s="79"/>
      <c r="O317" s="79"/>
      <c r="P317" s="79"/>
      <c r="Q317" s="79"/>
      <c r="R317" s="79"/>
      <c r="S317" s="79"/>
    </row>
    <row r="318" spans="2:19" ht="30" x14ac:dyDescent="0.25">
      <c r="B318" s="20"/>
      <c r="C318" s="20">
        <v>5</v>
      </c>
      <c r="D318" s="23" t="s">
        <v>31</v>
      </c>
      <c r="E318" s="20" t="s">
        <v>34</v>
      </c>
      <c r="F318" s="24">
        <v>8000</v>
      </c>
      <c r="G318" s="79">
        <f t="shared" si="76"/>
        <v>118709.68</v>
      </c>
      <c r="H318" s="79">
        <v>38709.68</v>
      </c>
      <c r="I318" s="79">
        <f>$C$318*$F$318</f>
        <v>40000</v>
      </c>
      <c r="J318" s="79">
        <f>$C$318*$F$318</f>
        <v>40000</v>
      </c>
      <c r="K318" s="79"/>
      <c r="L318" s="79"/>
      <c r="M318" s="79"/>
      <c r="N318" s="79"/>
      <c r="O318" s="79"/>
      <c r="P318" s="79"/>
      <c r="Q318" s="79"/>
      <c r="R318" s="79"/>
      <c r="S318" s="79"/>
    </row>
    <row r="319" spans="2:19" ht="30" x14ac:dyDescent="0.25">
      <c r="B319" s="20"/>
      <c r="C319" s="20">
        <v>2</v>
      </c>
      <c r="D319" s="23" t="s">
        <v>31</v>
      </c>
      <c r="E319" s="20" t="s">
        <v>34</v>
      </c>
      <c r="F319" s="24">
        <v>10000</v>
      </c>
      <c r="G319" s="79">
        <f t="shared" si="76"/>
        <v>59354.84</v>
      </c>
      <c r="H319" s="79">
        <v>19354.84</v>
      </c>
      <c r="I319" s="79">
        <f>$F$319*$C$319</f>
        <v>20000</v>
      </c>
      <c r="J319" s="79">
        <f>$F$319*$C$319</f>
        <v>20000</v>
      </c>
      <c r="K319" s="79"/>
      <c r="L319" s="79"/>
      <c r="M319" s="79"/>
      <c r="N319" s="79"/>
      <c r="O319" s="79"/>
      <c r="P319" s="79"/>
      <c r="Q319" s="79"/>
      <c r="R319" s="79"/>
      <c r="S319" s="79"/>
    </row>
    <row r="320" spans="2:19" ht="30" x14ac:dyDescent="0.25">
      <c r="B320" s="20"/>
      <c r="C320" s="20">
        <v>1</v>
      </c>
      <c r="D320" s="23" t="s">
        <v>31</v>
      </c>
      <c r="E320" s="20" t="s">
        <v>34</v>
      </c>
      <c r="F320" s="24">
        <v>15000</v>
      </c>
      <c r="G320" s="79">
        <f t="shared" si="76"/>
        <v>44516.129032258061</v>
      </c>
      <c r="H320" s="79">
        <v>14516.129032258064</v>
      </c>
      <c r="I320" s="79">
        <v>15000</v>
      </c>
      <c r="J320" s="79">
        <v>15000</v>
      </c>
      <c r="K320" s="79"/>
      <c r="L320" s="79"/>
      <c r="M320" s="79"/>
      <c r="N320" s="79"/>
      <c r="O320" s="79"/>
      <c r="P320" s="79"/>
      <c r="Q320" s="79"/>
      <c r="R320" s="79"/>
      <c r="S320" s="79"/>
    </row>
    <row r="321" spans="2:19" ht="31.5" x14ac:dyDescent="0.25">
      <c r="B321" s="20"/>
      <c r="C321" s="20"/>
      <c r="D321" s="20"/>
      <c r="E321" s="20"/>
      <c r="F321" s="31" t="s">
        <v>39</v>
      </c>
      <c r="G321" s="80">
        <f>G313-G314</f>
        <v>3516.1300000000047</v>
      </c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</row>
    <row r="322" spans="2:19" ht="15.75" x14ac:dyDescent="0.25">
      <c r="B322" s="35" t="s">
        <v>83</v>
      </c>
      <c r="C322" s="8"/>
      <c r="D322" s="8"/>
      <c r="E322" s="8"/>
      <c r="F322" s="40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</row>
    <row r="323" spans="2:19" ht="17.25" x14ac:dyDescent="0.25">
      <c r="B323" s="109" t="s">
        <v>85</v>
      </c>
      <c r="C323" s="66">
        <f>SUM(C325:C332)</f>
        <v>15</v>
      </c>
      <c r="D323" s="53"/>
      <c r="E323" s="53"/>
      <c r="F323" s="54" t="s">
        <v>27</v>
      </c>
      <c r="G323" s="98">
        <v>1014620</v>
      </c>
      <c r="H323" s="83">
        <f t="shared" ref="H323:J323" si="77">SUM(H325:H328)</f>
        <v>0</v>
      </c>
      <c r="I323" s="97">
        <f t="shared" si="77"/>
        <v>0</v>
      </c>
      <c r="J323" s="97">
        <f t="shared" si="77"/>
        <v>0</v>
      </c>
      <c r="K323" s="97">
        <f t="shared" ref="K323:S323" si="78">SUM(K325:K332)</f>
        <v>97000</v>
      </c>
      <c r="L323" s="97">
        <f t="shared" si="78"/>
        <v>97000</v>
      </c>
      <c r="M323" s="97">
        <f t="shared" si="78"/>
        <v>103500</v>
      </c>
      <c r="N323" s="97">
        <f t="shared" si="78"/>
        <v>103500</v>
      </c>
      <c r="O323" s="97">
        <f t="shared" si="78"/>
        <v>103500</v>
      </c>
      <c r="P323" s="97">
        <f t="shared" si="78"/>
        <v>112700</v>
      </c>
      <c r="Q323" s="97">
        <f t="shared" si="78"/>
        <v>126500</v>
      </c>
      <c r="R323" s="97">
        <f t="shared" si="78"/>
        <v>126500</v>
      </c>
      <c r="S323" s="97">
        <f t="shared" si="78"/>
        <v>126500</v>
      </c>
    </row>
    <row r="324" spans="2:19" ht="18.75" x14ac:dyDescent="0.3">
      <c r="B324" s="20"/>
      <c r="C324" s="20"/>
      <c r="D324" s="20"/>
      <c r="E324" s="20"/>
      <c r="F324" s="39" t="s">
        <v>28</v>
      </c>
      <c r="G324" s="80">
        <f>SUM(G325:G332)</f>
        <v>996700</v>
      </c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</row>
    <row r="325" spans="2:19" ht="30" x14ac:dyDescent="0.25">
      <c r="B325" s="20"/>
      <c r="C325" s="20">
        <v>2</v>
      </c>
      <c r="D325" s="23" t="s">
        <v>37</v>
      </c>
      <c r="E325" s="20" t="s">
        <v>32</v>
      </c>
      <c r="F325" s="24">
        <v>7000</v>
      </c>
      <c r="G325" s="79">
        <f t="shared" ref="G325:G332" si="79">SUM(H325:S325)</f>
        <v>126000</v>
      </c>
      <c r="H325" s="79"/>
      <c r="I325" s="79"/>
      <c r="J325" s="79"/>
      <c r="K325" s="79">
        <f t="shared" ref="K325:S325" si="80">$F$325*$C$325</f>
        <v>14000</v>
      </c>
      <c r="L325" s="79">
        <f t="shared" si="80"/>
        <v>14000</v>
      </c>
      <c r="M325" s="79">
        <f t="shared" si="80"/>
        <v>14000</v>
      </c>
      <c r="N325" s="79">
        <f t="shared" si="80"/>
        <v>14000</v>
      </c>
      <c r="O325" s="79">
        <f t="shared" si="80"/>
        <v>14000</v>
      </c>
      <c r="P325" s="79">
        <f t="shared" si="80"/>
        <v>14000</v>
      </c>
      <c r="Q325" s="79">
        <f t="shared" si="80"/>
        <v>14000</v>
      </c>
      <c r="R325" s="79">
        <f t="shared" si="80"/>
        <v>14000</v>
      </c>
      <c r="S325" s="79">
        <f t="shared" si="80"/>
        <v>14000</v>
      </c>
    </row>
    <row r="326" spans="2:19" ht="30" x14ac:dyDescent="0.25">
      <c r="B326" s="20"/>
      <c r="C326" s="20">
        <v>1</v>
      </c>
      <c r="D326" s="23" t="s">
        <v>37</v>
      </c>
      <c r="E326" s="20" t="s">
        <v>34</v>
      </c>
      <c r="F326" s="24">
        <v>9000</v>
      </c>
      <c r="G326" s="79">
        <f t="shared" si="79"/>
        <v>81000</v>
      </c>
      <c r="H326" s="79"/>
      <c r="I326" s="79"/>
      <c r="J326" s="79"/>
      <c r="K326" s="79">
        <f t="shared" ref="K326:S326" si="81">$F$326*$C$326</f>
        <v>9000</v>
      </c>
      <c r="L326" s="79">
        <f t="shared" si="81"/>
        <v>9000</v>
      </c>
      <c r="M326" s="79">
        <f t="shared" si="81"/>
        <v>9000</v>
      </c>
      <c r="N326" s="79">
        <f t="shared" si="81"/>
        <v>9000</v>
      </c>
      <c r="O326" s="79">
        <f t="shared" si="81"/>
        <v>9000</v>
      </c>
      <c r="P326" s="79">
        <f t="shared" si="81"/>
        <v>9000</v>
      </c>
      <c r="Q326" s="79">
        <f t="shared" si="81"/>
        <v>9000</v>
      </c>
      <c r="R326" s="79">
        <f t="shared" si="81"/>
        <v>9000</v>
      </c>
      <c r="S326" s="79">
        <f t="shared" si="81"/>
        <v>9000</v>
      </c>
    </row>
    <row r="327" spans="2:19" ht="30" x14ac:dyDescent="0.25">
      <c r="B327" s="20"/>
      <c r="C327" s="20">
        <v>5</v>
      </c>
      <c r="D327" s="23" t="s">
        <v>37</v>
      </c>
      <c r="E327" s="20" t="s">
        <v>34</v>
      </c>
      <c r="F327" s="24">
        <v>10000</v>
      </c>
      <c r="G327" s="79">
        <f t="shared" si="79"/>
        <v>450000</v>
      </c>
      <c r="H327" s="79"/>
      <c r="I327" s="79"/>
      <c r="J327" s="79"/>
      <c r="K327" s="79">
        <f t="shared" ref="K327:S327" si="82">$F$327*$C$327</f>
        <v>50000</v>
      </c>
      <c r="L327" s="79">
        <f t="shared" si="82"/>
        <v>50000</v>
      </c>
      <c r="M327" s="79">
        <f t="shared" si="82"/>
        <v>50000</v>
      </c>
      <c r="N327" s="79">
        <f t="shared" si="82"/>
        <v>50000</v>
      </c>
      <c r="O327" s="79">
        <f t="shared" si="82"/>
        <v>50000</v>
      </c>
      <c r="P327" s="79">
        <f t="shared" si="82"/>
        <v>50000</v>
      </c>
      <c r="Q327" s="79">
        <f t="shared" si="82"/>
        <v>50000</v>
      </c>
      <c r="R327" s="79">
        <f t="shared" si="82"/>
        <v>50000</v>
      </c>
      <c r="S327" s="79">
        <f t="shared" si="82"/>
        <v>50000</v>
      </c>
    </row>
    <row r="328" spans="2:19" ht="30" x14ac:dyDescent="0.25">
      <c r="B328" s="20"/>
      <c r="C328" s="20">
        <v>2</v>
      </c>
      <c r="D328" s="23" t="s">
        <v>37</v>
      </c>
      <c r="E328" s="20" t="s">
        <v>34</v>
      </c>
      <c r="F328" s="24">
        <v>12000</v>
      </c>
      <c r="G328" s="79">
        <f t="shared" si="79"/>
        <v>216000</v>
      </c>
      <c r="H328" s="79"/>
      <c r="I328" s="79"/>
      <c r="J328" s="79"/>
      <c r="K328" s="79">
        <f t="shared" ref="K328:S328" si="83">$F$328*$C$328</f>
        <v>24000</v>
      </c>
      <c r="L328" s="79">
        <f t="shared" si="83"/>
        <v>24000</v>
      </c>
      <c r="M328" s="79">
        <f t="shared" si="83"/>
        <v>24000</v>
      </c>
      <c r="N328" s="79">
        <f t="shared" si="83"/>
        <v>24000</v>
      </c>
      <c r="O328" s="79">
        <f t="shared" si="83"/>
        <v>24000</v>
      </c>
      <c r="P328" s="79">
        <f t="shared" si="83"/>
        <v>24000</v>
      </c>
      <c r="Q328" s="79">
        <f t="shared" si="83"/>
        <v>24000</v>
      </c>
      <c r="R328" s="79">
        <f t="shared" si="83"/>
        <v>24000</v>
      </c>
      <c r="S328" s="79">
        <f t="shared" si="83"/>
        <v>24000</v>
      </c>
    </row>
    <row r="329" spans="2:19" ht="30" x14ac:dyDescent="0.25">
      <c r="B329" s="20"/>
      <c r="C329" s="8">
        <v>1</v>
      </c>
      <c r="D329" s="32" t="s">
        <v>102</v>
      </c>
      <c r="E329" s="8" t="s">
        <v>100</v>
      </c>
      <c r="F329" s="56">
        <v>6500</v>
      </c>
      <c r="G329" s="79">
        <f t="shared" si="79"/>
        <v>26000</v>
      </c>
      <c r="H329" s="79"/>
      <c r="I329" s="79"/>
      <c r="J329" s="79"/>
      <c r="K329" s="79"/>
      <c r="L329" s="79"/>
      <c r="M329" s="99">
        <v>6500</v>
      </c>
      <c r="N329" s="99">
        <v>6500</v>
      </c>
      <c r="O329" s="99">
        <v>6500</v>
      </c>
      <c r="P329" s="99">
        <v>6500</v>
      </c>
      <c r="Q329" s="99"/>
      <c r="R329" s="99"/>
      <c r="S329" s="99"/>
    </row>
    <row r="330" spans="2:19" ht="30" x14ac:dyDescent="0.25">
      <c r="B330" s="20"/>
      <c r="C330" s="8">
        <v>2</v>
      </c>
      <c r="D330" s="32" t="s">
        <v>113</v>
      </c>
      <c r="E330" s="8" t="s">
        <v>100</v>
      </c>
      <c r="F330" s="56">
        <v>6500</v>
      </c>
      <c r="G330" s="79">
        <f t="shared" si="79"/>
        <v>44200</v>
      </c>
      <c r="H330" s="79"/>
      <c r="I330" s="79"/>
      <c r="J330" s="79"/>
      <c r="K330" s="79"/>
      <c r="L330" s="79"/>
      <c r="M330" s="99"/>
      <c r="N330" s="99"/>
      <c r="O330" s="99"/>
      <c r="P330" s="99">
        <f>2600*2</f>
        <v>5200</v>
      </c>
      <c r="Q330" s="99">
        <f>+$F$330*$C$330</f>
        <v>13000</v>
      </c>
      <c r="R330" s="99">
        <f>+$F$330*$C$330</f>
        <v>13000</v>
      </c>
      <c r="S330" s="99">
        <f>+$F$330*$C$330</f>
        <v>13000</v>
      </c>
    </row>
    <row r="331" spans="2:19" ht="30" x14ac:dyDescent="0.25">
      <c r="B331" s="20"/>
      <c r="C331" s="8">
        <v>1</v>
      </c>
      <c r="D331" s="32" t="s">
        <v>113</v>
      </c>
      <c r="E331" s="20" t="s">
        <v>34</v>
      </c>
      <c r="F331" s="56">
        <v>10000</v>
      </c>
      <c r="G331" s="79">
        <f t="shared" si="79"/>
        <v>34000</v>
      </c>
      <c r="H331" s="79"/>
      <c r="I331" s="79"/>
      <c r="J331" s="79"/>
      <c r="K331" s="79"/>
      <c r="L331" s="79"/>
      <c r="M331" s="99"/>
      <c r="N331" s="99"/>
      <c r="O331" s="99"/>
      <c r="P331" s="99">
        <v>4000</v>
      </c>
      <c r="Q331" s="99">
        <f>+$F$331*$C$331</f>
        <v>10000</v>
      </c>
      <c r="R331" s="99">
        <f>+$F$331*$C$331</f>
        <v>10000</v>
      </c>
      <c r="S331" s="99">
        <f>+$F$331*$C$331</f>
        <v>10000</v>
      </c>
    </row>
    <row r="332" spans="2:19" ht="30" x14ac:dyDescent="0.25">
      <c r="B332" s="20"/>
      <c r="C332" s="8">
        <v>1</v>
      </c>
      <c r="D332" s="32" t="s">
        <v>114</v>
      </c>
      <c r="E332" s="8" t="s">
        <v>100</v>
      </c>
      <c r="F332" s="56">
        <v>6500</v>
      </c>
      <c r="G332" s="86">
        <f t="shared" si="79"/>
        <v>19500</v>
      </c>
      <c r="H332" s="79"/>
      <c r="I332" s="79"/>
      <c r="J332" s="79"/>
      <c r="K332" s="79"/>
      <c r="L332" s="79"/>
      <c r="M332" s="99"/>
      <c r="N332" s="99"/>
      <c r="O332" s="99"/>
      <c r="P332" s="99"/>
      <c r="Q332" s="99">
        <v>6500</v>
      </c>
      <c r="R332" s="99">
        <v>6500</v>
      </c>
      <c r="S332" s="99">
        <v>6500</v>
      </c>
    </row>
    <row r="333" spans="2:19" ht="31.5" x14ac:dyDescent="0.25">
      <c r="B333" s="20"/>
      <c r="C333" s="20"/>
      <c r="D333" s="23"/>
      <c r="E333" s="20"/>
      <c r="F333" s="31" t="s">
        <v>39</v>
      </c>
      <c r="G333" s="80">
        <f>G323-G324</f>
        <v>17920</v>
      </c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</row>
    <row r="334" spans="2:19" ht="15.75" x14ac:dyDescent="0.25">
      <c r="B334" s="35" t="s">
        <v>83</v>
      </c>
      <c r="C334" s="8"/>
      <c r="D334" s="8"/>
      <c r="E334" s="8"/>
      <c r="F334" s="40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</row>
    <row r="335" spans="2:19" ht="17.25" x14ac:dyDescent="0.25">
      <c r="B335" s="53" t="s">
        <v>129</v>
      </c>
      <c r="C335" s="66">
        <f>SUM(C337:C340)</f>
        <v>12</v>
      </c>
      <c r="D335" s="53"/>
      <c r="E335" s="53"/>
      <c r="F335" s="54" t="s">
        <v>27</v>
      </c>
      <c r="G335" s="98">
        <v>489737</v>
      </c>
      <c r="H335" s="97">
        <f t="shared" ref="H335:S335" si="84">SUM(H337:H340)</f>
        <v>0</v>
      </c>
      <c r="I335" s="97">
        <f t="shared" si="84"/>
        <v>0</v>
      </c>
      <c r="J335" s="97">
        <f t="shared" si="84"/>
        <v>0</v>
      </c>
      <c r="K335" s="97">
        <f t="shared" si="84"/>
        <v>0</v>
      </c>
      <c r="L335" s="97">
        <f t="shared" si="84"/>
        <v>0</v>
      </c>
      <c r="M335" s="97">
        <f t="shared" si="84"/>
        <v>6500</v>
      </c>
      <c r="N335" s="97">
        <f t="shared" si="84"/>
        <v>8306.4500000000007</v>
      </c>
      <c r="O335" s="97">
        <f t="shared" si="84"/>
        <v>98500</v>
      </c>
      <c r="P335" s="97">
        <f t="shared" si="84"/>
        <v>92000</v>
      </c>
      <c r="Q335" s="97">
        <f t="shared" si="84"/>
        <v>92000</v>
      </c>
      <c r="R335" s="97">
        <f t="shared" si="84"/>
        <v>92000</v>
      </c>
      <c r="S335" s="97">
        <f t="shared" si="84"/>
        <v>92000</v>
      </c>
    </row>
    <row r="336" spans="2:19" ht="18.75" x14ac:dyDescent="0.3">
      <c r="B336" s="8"/>
      <c r="C336" s="8"/>
      <c r="D336" s="32"/>
      <c r="E336" s="8"/>
      <c r="F336" s="39" t="s">
        <v>28</v>
      </c>
      <c r="G336" s="101">
        <f>SUM(G337:G340)</f>
        <v>481306.45</v>
      </c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</row>
    <row r="337" spans="2:19" ht="30" x14ac:dyDescent="0.25">
      <c r="B337" s="8"/>
      <c r="C337" s="8">
        <v>1</v>
      </c>
      <c r="D337" s="32" t="s">
        <v>98</v>
      </c>
      <c r="E337" s="8" t="s">
        <v>100</v>
      </c>
      <c r="F337" s="40">
        <v>6500</v>
      </c>
      <c r="G337" s="86">
        <f>SUM(H337:S337)</f>
        <v>19500</v>
      </c>
      <c r="H337" s="47"/>
      <c r="I337" s="47"/>
      <c r="J337" s="47"/>
      <c r="K337" s="47"/>
      <c r="L337" s="47"/>
      <c r="M337" s="47">
        <f>+$F$337*$C$337</f>
        <v>6500</v>
      </c>
      <c r="N337" s="47">
        <f>+$F$337*$C$337</f>
        <v>6500</v>
      </c>
      <c r="O337" s="47">
        <f>+$F$337*$C$337</f>
        <v>6500</v>
      </c>
      <c r="P337" s="47"/>
      <c r="Q337" s="47"/>
      <c r="R337" s="47"/>
      <c r="S337" s="47"/>
    </row>
    <row r="338" spans="2:19" ht="30" x14ac:dyDescent="0.25">
      <c r="B338" s="8"/>
      <c r="C338" s="8">
        <v>1</v>
      </c>
      <c r="D338" s="32" t="s">
        <v>119</v>
      </c>
      <c r="E338" s="8" t="s">
        <v>100</v>
      </c>
      <c r="F338" s="49">
        <v>8000</v>
      </c>
      <c r="G338" s="86">
        <f>SUM(H338:S338)</f>
        <v>41806.449999999997</v>
      </c>
      <c r="H338" s="47"/>
      <c r="I338" s="47"/>
      <c r="J338" s="47"/>
      <c r="K338" s="47"/>
      <c r="L338" s="47"/>
      <c r="M338" s="47"/>
      <c r="N338" s="47">
        <v>1806.45</v>
      </c>
      <c r="O338" s="47">
        <f>+$C$338*$F$338</f>
        <v>8000</v>
      </c>
      <c r="P338" s="47">
        <f>+$C$338*$F$338</f>
        <v>8000</v>
      </c>
      <c r="Q338" s="47">
        <f>+$C$338*$F$338</f>
        <v>8000</v>
      </c>
      <c r="R338" s="47">
        <f>+$C$338*$F$338</f>
        <v>8000</v>
      </c>
      <c r="S338" s="47">
        <f>+$C$338*$F$338</f>
        <v>8000</v>
      </c>
    </row>
    <row r="339" spans="2:19" ht="30" x14ac:dyDescent="0.25">
      <c r="B339" s="8"/>
      <c r="C339" s="8">
        <v>8</v>
      </c>
      <c r="D339" s="32" t="s">
        <v>109</v>
      </c>
      <c r="E339" s="8" t="s">
        <v>100</v>
      </c>
      <c r="F339" s="49">
        <v>8000</v>
      </c>
      <c r="G339" s="86">
        <f>SUM(H339:S339)</f>
        <v>320000</v>
      </c>
      <c r="H339" s="47"/>
      <c r="I339" s="47"/>
      <c r="J339" s="47"/>
      <c r="K339" s="47"/>
      <c r="L339" s="47"/>
      <c r="M339" s="47"/>
      <c r="N339" s="47"/>
      <c r="O339" s="47">
        <f>+$C$339*$F$339</f>
        <v>64000</v>
      </c>
      <c r="P339" s="47">
        <f>+$C$339*$F$339</f>
        <v>64000</v>
      </c>
      <c r="Q339" s="47">
        <f>+$C$339*$F$339</f>
        <v>64000</v>
      </c>
      <c r="R339" s="47">
        <f>+$C$339*$F$339</f>
        <v>64000</v>
      </c>
      <c r="S339" s="47">
        <f>+$C$339*$F$339</f>
        <v>64000</v>
      </c>
    </row>
    <row r="340" spans="2:19" ht="30" x14ac:dyDescent="0.25">
      <c r="B340" s="8"/>
      <c r="C340" s="8">
        <v>2</v>
      </c>
      <c r="D340" s="32" t="s">
        <v>109</v>
      </c>
      <c r="E340" s="8" t="s">
        <v>100</v>
      </c>
      <c r="F340" s="56">
        <v>10000</v>
      </c>
      <c r="G340" s="86">
        <f>SUM(H340:S340)</f>
        <v>100000</v>
      </c>
      <c r="H340" s="47"/>
      <c r="I340" s="47"/>
      <c r="J340" s="47"/>
      <c r="K340" s="47"/>
      <c r="L340" s="47"/>
      <c r="M340" s="47"/>
      <c r="N340" s="47"/>
      <c r="O340" s="47">
        <f>+$F$340*$C$340</f>
        <v>20000</v>
      </c>
      <c r="P340" s="47">
        <f>+$F$340*$C$340</f>
        <v>20000</v>
      </c>
      <c r="Q340" s="47">
        <f>+$F$340*$C$340</f>
        <v>20000</v>
      </c>
      <c r="R340" s="47">
        <f>+$F$340*$C$340</f>
        <v>20000</v>
      </c>
      <c r="S340" s="47">
        <f>+$F$340*$C$340</f>
        <v>20000</v>
      </c>
    </row>
    <row r="341" spans="2:19" ht="31.5" x14ac:dyDescent="0.25">
      <c r="B341" s="8"/>
      <c r="C341" s="8"/>
      <c r="D341" s="32"/>
      <c r="E341" s="8"/>
      <c r="F341" s="31" t="s">
        <v>39</v>
      </c>
      <c r="G341" s="101">
        <f>+G335-G336</f>
        <v>8430.5499999999884</v>
      </c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</row>
    <row r="342" spans="2:19" ht="15.75" x14ac:dyDescent="0.25">
      <c r="B342" s="35" t="s">
        <v>86</v>
      </c>
      <c r="C342" s="8"/>
      <c r="D342" s="32"/>
      <c r="E342" s="8"/>
      <c r="F342" s="40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</row>
    <row r="343" spans="2:19" ht="17.25" x14ac:dyDescent="0.25">
      <c r="B343" s="53" t="s">
        <v>87</v>
      </c>
      <c r="C343" s="70">
        <f>SUM(C345:C352)</f>
        <v>13</v>
      </c>
      <c r="D343" s="69"/>
      <c r="E343" s="53"/>
      <c r="F343" s="54" t="s">
        <v>27</v>
      </c>
      <c r="G343" s="82">
        <v>303000</v>
      </c>
      <c r="H343" s="83">
        <f>SUM(H345:H352)</f>
        <v>97741.935161290327</v>
      </c>
      <c r="I343" s="83">
        <f t="shared" ref="I343:S343" si="85">SUM(I345:I352)</f>
        <v>101000</v>
      </c>
      <c r="J343" s="83">
        <f t="shared" si="85"/>
        <v>101000</v>
      </c>
      <c r="K343" s="83">
        <f t="shared" si="85"/>
        <v>0</v>
      </c>
      <c r="L343" s="83">
        <f t="shared" si="85"/>
        <v>0</v>
      </c>
      <c r="M343" s="83">
        <f t="shared" si="85"/>
        <v>0</v>
      </c>
      <c r="N343" s="83">
        <f t="shared" si="85"/>
        <v>0</v>
      </c>
      <c r="O343" s="83">
        <f t="shared" si="85"/>
        <v>0</v>
      </c>
      <c r="P343" s="83">
        <f t="shared" si="85"/>
        <v>0</v>
      </c>
      <c r="Q343" s="83">
        <f t="shared" si="85"/>
        <v>0</v>
      </c>
      <c r="R343" s="83">
        <f t="shared" si="85"/>
        <v>0</v>
      </c>
      <c r="S343" s="83">
        <f t="shared" si="85"/>
        <v>0</v>
      </c>
    </row>
    <row r="344" spans="2:19" ht="18.75" x14ac:dyDescent="0.3">
      <c r="B344" s="20"/>
      <c r="C344" s="20"/>
      <c r="D344" s="20"/>
      <c r="E344" s="20"/>
      <c r="F344" s="39" t="s">
        <v>28</v>
      </c>
      <c r="G344" s="84">
        <f>SUM(G345:G352)</f>
        <v>299741.93516129034</v>
      </c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</row>
    <row r="345" spans="2:19" ht="30" x14ac:dyDescent="0.25">
      <c r="B345" s="20"/>
      <c r="C345" s="20">
        <v>2</v>
      </c>
      <c r="D345" s="23" t="s">
        <v>31</v>
      </c>
      <c r="E345" s="20" t="s">
        <v>32</v>
      </c>
      <c r="F345" s="24">
        <v>6000</v>
      </c>
      <c r="G345" s="79">
        <f t="shared" ref="G345:G352" si="86">SUM(H345:S345)</f>
        <v>35612.9</v>
      </c>
      <c r="H345" s="79">
        <v>11612.9</v>
      </c>
      <c r="I345" s="79">
        <f>$F$345*$C$345</f>
        <v>12000</v>
      </c>
      <c r="J345" s="79">
        <f>$F$345*$C$345</f>
        <v>12000</v>
      </c>
      <c r="K345" s="79"/>
      <c r="L345" s="79"/>
      <c r="M345" s="79"/>
      <c r="N345" s="79"/>
      <c r="O345" s="79"/>
      <c r="P345" s="79"/>
      <c r="Q345" s="79"/>
      <c r="R345" s="79"/>
      <c r="S345" s="79"/>
    </row>
    <row r="346" spans="2:19" ht="30" x14ac:dyDescent="0.25">
      <c r="B346" s="20"/>
      <c r="C346" s="20">
        <v>2</v>
      </c>
      <c r="D346" s="23" t="s">
        <v>31</v>
      </c>
      <c r="E346" s="20" t="s">
        <v>32</v>
      </c>
      <c r="F346" s="24">
        <v>6500</v>
      </c>
      <c r="G346" s="79">
        <f t="shared" si="86"/>
        <v>38580.65</v>
      </c>
      <c r="H346" s="79">
        <v>12580.65</v>
      </c>
      <c r="I346" s="79">
        <f>$F$346*$C$346</f>
        <v>13000</v>
      </c>
      <c r="J346" s="79">
        <f>$F$346*$C$346</f>
        <v>13000</v>
      </c>
      <c r="K346" s="79"/>
      <c r="L346" s="79"/>
      <c r="M346" s="79"/>
      <c r="N346" s="79"/>
      <c r="O346" s="79"/>
      <c r="P346" s="79"/>
      <c r="Q346" s="79"/>
      <c r="R346" s="79"/>
      <c r="S346" s="79"/>
    </row>
    <row r="347" spans="2:19" ht="30" x14ac:dyDescent="0.25">
      <c r="B347" s="20"/>
      <c r="C347" s="20">
        <v>1</v>
      </c>
      <c r="D347" s="23" t="s">
        <v>31</v>
      </c>
      <c r="E347" s="20" t="s">
        <v>32</v>
      </c>
      <c r="F347" s="24">
        <v>7000</v>
      </c>
      <c r="G347" s="79">
        <f t="shared" si="86"/>
        <v>20774.193548387098</v>
      </c>
      <c r="H347" s="79">
        <v>6774.1935483870966</v>
      </c>
      <c r="I347" s="79">
        <v>7000</v>
      </c>
      <c r="J347" s="79">
        <v>7000</v>
      </c>
      <c r="K347" s="79"/>
      <c r="L347" s="79"/>
      <c r="M347" s="79"/>
      <c r="N347" s="79"/>
      <c r="O347" s="79"/>
      <c r="P347" s="79"/>
      <c r="Q347" s="79"/>
      <c r="R347" s="79"/>
      <c r="S347" s="79"/>
    </row>
    <row r="348" spans="2:19" ht="30" x14ac:dyDescent="0.25">
      <c r="B348" s="20"/>
      <c r="C348" s="20">
        <v>4</v>
      </c>
      <c r="D348" s="23" t="s">
        <v>31</v>
      </c>
      <c r="E348" s="20" t="s">
        <v>32</v>
      </c>
      <c r="F348" s="24">
        <v>8000</v>
      </c>
      <c r="G348" s="79">
        <f t="shared" si="86"/>
        <v>94967.74</v>
      </c>
      <c r="H348" s="79">
        <v>30967.74</v>
      </c>
      <c r="I348" s="79">
        <f>$F$348*$C$348</f>
        <v>32000</v>
      </c>
      <c r="J348" s="79">
        <f>$F$348*$C$348</f>
        <v>32000</v>
      </c>
      <c r="K348" s="79"/>
      <c r="L348" s="79"/>
      <c r="M348" s="79"/>
      <c r="N348" s="79"/>
      <c r="O348" s="79"/>
      <c r="P348" s="79"/>
      <c r="Q348" s="79"/>
      <c r="R348" s="79"/>
      <c r="S348" s="79"/>
    </row>
    <row r="349" spans="2:19" ht="30" x14ac:dyDescent="0.25">
      <c r="B349" s="20"/>
      <c r="C349" s="20">
        <v>1</v>
      </c>
      <c r="D349" s="23" t="s">
        <v>31</v>
      </c>
      <c r="E349" s="20" t="s">
        <v>34</v>
      </c>
      <c r="F349" s="24">
        <v>6000</v>
      </c>
      <c r="G349" s="79">
        <f t="shared" si="86"/>
        <v>17806.451612903227</v>
      </c>
      <c r="H349" s="79">
        <v>5806.4516129032263</v>
      </c>
      <c r="I349" s="79">
        <v>6000</v>
      </c>
      <c r="J349" s="79">
        <v>6000</v>
      </c>
      <c r="K349" s="79"/>
      <c r="L349" s="79"/>
      <c r="M349" s="79"/>
      <c r="N349" s="79"/>
      <c r="O349" s="79"/>
      <c r="P349" s="79"/>
      <c r="Q349" s="79"/>
      <c r="R349" s="79"/>
      <c r="S349" s="79"/>
    </row>
    <row r="350" spans="2:19" ht="30" x14ac:dyDescent="0.25">
      <c r="B350" s="20"/>
      <c r="C350" s="20">
        <v>1</v>
      </c>
      <c r="D350" s="23" t="s">
        <v>31</v>
      </c>
      <c r="E350" s="20" t="s">
        <v>34</v>
      </c>
      <c r="F350" s="24">
        <v>8000</v>
      </c>
      <c r="G350" s="79">
        <f t="shared" si="86"/>
        <v>23741.93548387097</v>
      </c>
      <c r="H350" s="79">
        <v>7741.9354838709678</v>
      </c>
      <c r="I350" s="79">
        <v>8000</v>
      </c>
      <c r="J350" s="79">
        <v>8000</v>
      </c>
      <c r="K350" s="79"/>
      <c r="L350" s="79"/>
      <c r="M350" s="79"/>
      <c r="N350" s="79"/>
      <c r="O350" s="79"/>
      <c r="P350" s="79"/>
      <c r="Q350" s="79"/>
      <c r="R350" s="79"/>
      <c r="S350" s="79"/>
    </row>
    <row r="351" spans="2:19" ht="30" x14ac:dyDescent="0.25">
      <c r="B351" s="20"/>
      <c r="C351" s="20">
        <v>1</v>
      </c>
      <c r="D351" s="23" t="s">
        <v>31</v>
      </c>
      <c r="E351" s="20" t="s">
        <v>34</v>
      </c>
      <c r="F351" s="24">
        <v>11000</v>
      </c>
      <c r="G351" s="79">
        <f t="shared" si="86"/>
        <v>32645.16129032258</v>
      </c>
      <c r="H351" s="79">
        <v>10645.16129032258</v>
      </c>
      <c r="I351" s="79">
        <v>11000</v>
      </c>
      <c r="J351" s="79">
        <v>11000</v>
      </c>
      <c r="K351" s="79"/>
      <c r="L351" s="79"/>
      <c r="M351" s="79"/>
      <c r="N351" s="79"/>
      <c r="O351" s="79"/>
      <c r="P351" s="79"/>
      <c r="Q351" s="79"/>
      <c r="R351" s="79"/>
      <c r="S351" s="79"/>
    </row>
    <row r="352" spans="2:19" ht="30" x14ac:dyDescent="0.25">
      <c r="B352" s="20"/>
      <c r="C352" s="20">
        <v>1</v>
      </c>
      <c r="D352" s="23" t="s">
        <v>31</v>
      </c>
      <c r="E352" s="20" t="s">
        <v>34</v>
      </c>
      <c r="F352" s="24">
        <v>12000</v>
      </c>
      <c r="G352" s="79">
        <f t="shared" si="86"/>
        <v>35612.903225806454</v>
      </c>
      <c r="H352" s="79">
        <v>11612.903225806453</v>
      </c>
      <c r="I352" s="79">
        <v>12000</v>
      </c>
      <c r="J352" s="79">
        <v>12000</v>
      </c>
      <c r="K352" s="79"/>
      <c r="L352" s="79"/>
      <c r="M352" s="79"/>
      <c r="N352" s="79"/>
      <c r="O352" s="79"/>
      <c r="P352" s="79"/>
      <c r="Q352" s="79"/>
      <c r="R352" s="79"/>
      <c r="S352" s="79"/>
    </row>
    <row r="353" spans="2:19" ht="31.5" x14ac:dyDescent="0.25">
      <c r="B353" s="20"/>
      <c r="C353" s="20"/>
      <c r="D353" s="20"/>
      <c r="E353" s="20"/>
      <c r="F353" s="31" t="s">
        <v>39</v>
      </c>
      <c r="G353" s="84">
        <f>G343-G344</f>
        <v>3258.0648387096589</v>
      </c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</row>
    <row r="354" spans="2:19" x14ac:dyDescent="0.25">
      <c r="B354" s="35" t="s">
        <v>86</v>
      </c>
      <c r="C354" s="8"/>
      <c r="D354" s="8"/>
      <c r="E354" s="8"/>
      <c r="F354" s="8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</row>
    <row r="355" spans="2:19" ht="17.25" x14ac:dyDescent="0.25">
      <c r="B355" s="53" t="s">
        <v>130</v>
      </c>
      <c r="C355" s="66">
        <f>SUM(C357:C362)</f>
        <v>13</v>
      </c>
      <c r="D355" s="53"/>
      <c r="E355" s="53"/>
      <c r="F355" s="54" t="s">
        <v>27</v>
      </c>
      <c r="G355" s="82">
        <v>978620</v>
      </c>
      <c r="H355" s="83">
        <f>SUM(H357:H362)</f>
        <v>0</v>
      </c>
      <c r="I355" s="97">
        <f t="shared" ref="I355:S355" si="87">SUM(I357:I362)</f>
        <v>0</v>
      </c>
      <c r="J355" s="97">
        <f t="shared" si="87"/>
        <v>0</v>
      </c>
      <c r="K355" s="97">
        <f t="shared" si="87"/>
        <v>108500</v>
      </c>
      <c r="L355" s="97">
        <f t="shared" si="87"/>
        <v>108500</v>
      </c>
      <c r="M355" s="97">
        <f t="shared" si="87"/>
        <v>108500</v>
      </c>
      <c r="N355" s="97">
        <f t="shared" si="87"/>
        <v>108500</v>
      </c>
      <c r="O355" s="97">
        <f t="shared" si="87"/>
        <v>108500</v>
      </c>
      <c r="P355" s="97">
        <f t="shared" si="87"/>
        <v>108500</v>
      </c>
      <c r="Q355" s="97">
        <f t="shared" si="87"/>
        <v>108500</v>
      </c>
      <c r="R355" s="97">
        <f t="shared" si="87"/>
        <v>108500</v>
      </c>
      <c r="S355" s="97">
        <f t="shared" si="87"/>
        <v>108500</v>
      </c>
    </row>
    <row r="356" spans="2:19" ht="18.75" x14ac:dyDescent="0.3">
      <c r="B356" s="20"/>
      <c r="C356" s="20"/>
      <c r="D356" s="20"/>
      <c r="E356" s="20"/>
      <c r="F356" s="39" t="s">
        <v>28</v>
      </c>
      <c r="G356" s="84">
        <f>SUM(G357:G362)</f>
        <v>976500</v>
      </c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</row>
    <row r="357" spans="2:19" ht="30" x14ac:dyDescent="0.25">
      <c r="B357" s="20"/>
      <c r="C357" s="20">
        <v>3</v>
      </c>
      <c r="D357" s="23" t="s">
        <v>37</v>
      </c>
      <c r="E357" s="20" t="s">
        <v>32</v>
      </c>
      <c r="F357" s="24">
        <v>6500</v>
      </c>
      <c r="G357" s="79">
        <f t="shared" ref="G357:G362" si="88">SUM(H357:S357)</f>
        <v>175500</v>
      </c>
      <c r="H357" s="79"/>
      <c r="I357" s="79"/>
      <c r="J357" s="79"/>
      <c r="K357" s="79">
        <f t="shared" ref="K357:S357" si="89">$F$357*$C$357</f>
        <v>19500</v>
      </c>
      <c r="L357" s="79">
        <f t="shared" si="89"/>
        <v>19500</v>
      </c>
      <c r="M357" s="79">
        <f t="shared" si="89"/>
        <v>19500</v>
      </c>
      <c r="N357" s="79">
        <f t="shared" si="89"/>
        <v>19500</v>
      </c>
      <c r="O357" s="79">
        <f t="shared" si="89"/>
        <v>19500</v>
      </c>
      <c r="P357" s="79">
        <f t="shared" si="89"/>
        <v>19500</v>
      </c>
      <c r="Q357" s="79">
        <f t="shared" si="89"/>
        <v>19500</v>
      </c>
      <c r="R357" s="79">
        <f t="shared" si="89"/>
        <v>19500</v>
      </c>
      <c r="S357" s="79">
        <f t="shared" si="89"/>
        <v>19500</v>
      </c>
    </row>
    <row r="358" spans="2:19" ht="30" x14ac:dyDescent="0.25">
      <c r="B358" s="20"/>
      <c r="C358" s="20">
        <v>2</v>
      </c>
      <c r="D358" s="23" t="s">
        <v>37</v>
      </c>
      <c r="E358" s="20" t="s">
        <v>32</v>
      </c>
      <c r="F358" s="24">
        <v>7000</v>
      </c>
      <c r="G358" s="79">
        <f t="shared" si="88"/>
        <v>126000</v>
      </c>
      <c r="H358" s="79"/>
      <c r="I358" s="79"/>
      <c r="J358" s="79"/>
      <c r="K358" s="79">
        <f t="shared" ref="K358:S358" si="90">$F$358*$C$358</f>
        <v>14000</v>
      </c>
      <c r="L358" s="79">
        <f t="shared" si="90"/>
        <v>14000</v>
      </c>
      <c r="M358" s="79">
        <f t="shared" si="90"/>
        <v>14000</v>
      </c>
      <c r="N358" s="79">
        <f t="shared" si="90"/>
        <v>14000</v>
      </c>
      <c r="O358" s="79">
        <f t="shared" si="90"/>
        <v>14000</v>
      </c>
      <c r="P358" s="79">
        <f t="shared" si="90"/>
        <v>14000</v>
      </c>
      <c r="Q358" s="79">
        <f t="shared" si="90"/>
        <v>14000</v>
      </c>
      <c r="R358" s="79">
        <f t="shared" si="90"/>
        <v>14000</v>
      </c>
      <c r="S358" s="79">
        <f t="shared" si="90"/>
        <v>14000</v>
      </c>
    </row>
    <row r="359" spans="2:19" ht="30" x14ac:dyDescent="0.25">
      <c r="B359" s="20"/>
      <c r="C359" s="20">
        <v>2</v>
      </c>
      <c r="D359" s="23" t="s">
        <v>37</v>
      </c>
      <c r="E359" s="20" t="s">
        <v>32</v>
      </c>
      <c r="F359" s="24">
        <v>8000</v>
      </c>
      <c r="G359" s="79">
        <f t="shared" si="88"/>
        <v>144000</v>
      </c>
      <c r="H359" s="79"/>
      <c r="I359" s="79"/>
      <c r="J359" s="79"/>
      <c r="K359" s="79">
        <f t="shared" ref="K359:S359" si="91">$F$359*$C$359</f>
        <v>16000</v>
      </c>
      <c r="L359" s="79">
        <f t="shared" si="91"/>
        <v>16000</v>
      </c>
      <c r="M359" s="79">
        <f t="shared" si="91"/>
        <v>16000</v>
      </c>
      <c r="N359" s="79">
        <f t="shared" si="91"/>
        <v>16000</v>
      </c>
      <c r="O359" s="79">
        <f t="shared" si="91"/>
        <v>16000</v>
      </c>
      <c r="P359" s="79">
        <f t="shared" si="91"/>
        <v>16000</v>
      </c>
      <c r="Q359" s="79">
        <f t="shared" si="91"/>
        <v>16000</v>
      </c>
      <c r="R359" s="79">
        <f t="shared" si="91"/>
        <v>16000</v>
      </c>
      <c r="S359" s="79">
        <f t="shared" si="91"/>
        <v>16000</v>
      </c>
    </row>
    <row r="360" spans="2:19" ht="30" x14ac:dyDescent="0.25">
      <c r="B360" s="20"/>
      <c r="C360" s="20">
        <v>4</v>
      </c>
      <c r="D360" s="23" t="s">
        <v>37</v>
      </c>
      <c r="E360" s="20" t="s">
        <v>34</v>
      </c>
      <c r="F360" s="24">
        <v>9000</v>
      </c>
      <c r="G360" s="79">
        <f t="shared" si="88"/>
        <v>324000</v>
      </c>
      <c r="H360" s="79"/>
      <c r="I360" s="79"/>
      <c r="J360" s="79"/>
      <c r="K360" s="79">
        <f t="shared" ref="K360:S360" si="92">$F$360*$C$360</f>
        <v>36000</v>
      </c>
      <c r="L360" s="79">
        <f t="shared" si="92"/>
        <v>36000</v>
      </c>
      <c r="M360" s="79">
        <f t="shared" si="92"/>
        <v>36000</v>
      </c>
      <c r="N360" s="79">
        <f t="shared" si="92"/>
        <v>36000</v>
      </c>
      <c r="O360" s="79">
        <f t="shared" si="92"/>
        <v>36000</v>
      </c>
      <c r="P360" s="79">
        <f t="shared" si="92"/>
        <v>36000</v>
      </c>
      <c r="Q360" s="79">
        <f t="shared" si="92"/>
        <v>36000</v>
      </c>
      <c r="R360" s="79">
        <f t="shared" si="92"/>
        <v>36000</v>
      </c>
      <c r="S360" s="79">
        <f t="shared" si="92"/>
        <v>36000</v>
      </c>
    </row>
    <row r="361" spans="2:19" ht="30" x14ac:dyDescent="0.25">
      <c r="B361" s="20"/>
      <c r="C361" s="20">
        <v>1</v>
      </c>
      <c r="D361" s="23" t="s">
        <v>37</v>
      </c>
      <c r="E361" s="20" t="s">
        <v>34</v>
      </c>
      <c r="F361" s="24">
        <v>11000</v>
      </c>
      <c r="G361" s="79">
        <f t="shared" si="88"/>
        <v>99000</v>
      </c>
      <c r="H361" s="79"/>
      <c r="I361" s="79"/>
      <c r="J361" s="79"/>
      <c r="K361" s="79">
        <v>11000</v>
      </c>
      <c r="L361" s="79">
        <v>11000</v>
      </c>
      <c r="M361" s="79">
        <v>11000</v>
      </c>
      <c r="N361" s="79">
        <v>11000</v>
      </c>
      <c r="O361" s="79">
        <v>11000</v>
      </c>
      <c r="P361" s="79">
        <v>11000</v>
      </c>
      <c r="Q361" s="79">
        <v>11000</v>
      </c>
      <c r="R361" s="79">
        <v>11000</v>
      </c>
      <c r="S361" s="79">
        <v>11000</v>
      </c>
    </row>
    <row r="362" spans="2:19" ht="30" x14ac:dyDescent="0.25">
      <c r="B362" s="20"/>
      <c r="C362" s="20">
        <v>1</v>
      </c>
      <c r="D362" s="23" t="s">
        <v>37</v>
      </c>
      <c r="E362" s="20" t="s">
        <v>34</v>
      </c>
      <c r="F362" s="24">
        <v>12000</v>
      </c>
      <c r="G362" s="79">
        <f t="shared" si="88"/>
        <v>108000</v>
      </c>
      <c r="H362" s="79"/>
      <c r="I362" s="79"/>
      <c r="J362" s="79"/>
      <c r="K362" s="79">
        <v>12000</v>
      </c>
      <c r="L362" s="79">
        <v>12000</v>
      </c>
      <c r="M362" s="79">
        <v>12000</v>
      </c>
      <c r="N362" s="79">
        <v>12000</v>
      </c>
      <c r="O362" s="79">
        <v>12000</v>
      </c>
      <c r="P362" s="79">
        <v>12000</v>
      </c>
      <c r="Q362" s="79">
        <v>12000</v>
      </c>
      <c r="R362" s="79">
        <v>12000</v>
      </c>
      <c r="S362" s="79">
        <v>12000</v>
      </c>
    </row>
    <row r="363" spans="2:19" ht="31.5" x14ac:dyDescent="0.25">
      <c r="B363" s="20"/>
      <c r="C363" s="20"/>
      <c r="D363" s="20"/>
      <c r="E363" s="20"/>
      <c r="F363" s="31" t="s">
        <v>39</v>
      </c>
      <c r="G363" s="84">
        <f>G355-G356</f>
        <v>2120</v>
      </c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</row>
    <row r="364" spans="2:19" x14ac:dyDescent="0.25">
      <c r="B364" s="35" t="s">
        <v>86</v>
      </c>
      <c r="C364" s="8"/>
      <c r="D364" s="8"/>
      <c r="E364" s="8"/>
      <c r="F364" s="8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</row>
    <row r="365" spans="2:19" ht="17.25" x14ac:dyDescent="0.25">
      <c r="B365" s="53" t="s">
        <v>131</v>
      </c>
      <c r="C365" s="66">
        <f>SUM(C367:C373)</f>
        <v>7</v>
      </c>
      <c r="D365" s="53"/>
      <c r="E365" s="53"/>
      <c r="F365" s="54" t="s">
        <v>27</v>
      </c>
      <c r="G365" s="82">
        <v>231069</v>
      </c>
      <c r="H365" s="83">
        <f t="shared" ref="H365:S365" si="93">SUM(H366:H373)</f>
        <v>0</v>
      </c>
      <c r="I365" s="97">
        <f t="shared" si="93"/>
        <v>0</v>
      </c>
      <c r="J365" s="97">
        <f t="shared" si="93"/>
        <v>0</v>
      </c>
      <c r="K365" s="97">
        <f t="shared" si="93"/>
        <v>0</v>
      </c>
      <c r="L365" s="97">
        <f t="shared" si="93"/>
        <v>0</v>
      </c>
      <c r="M365" s="97">
        <f t="shared" si="93"/>
        <v>14500</v>
      </c>
      <c r="N365" s="97">
        <f t="shared" si="93"/>
        <v>14500</v>
      </c>
      <c r="O365" s="97">
        <f t="shared" si="93"/>
        <v>14500</v>
      </c>
      <c r="P365" s="97">
        <f t="shared" si="93"/>
        <v>28900</v>
      </c>
      <c r="Q365" s="97">
        <f t="shared" si="93"/>
        <v>50500</v>
      </c>
      <c r="R365" s="97">
        <f t="shared" si="93"/>
        <v>50500</v>
      </c>
      <c r="S365" s="97">
        <f t="shared" si="93"/>
        <v>50500</v>
      </c>
    </row>
    <row r="366" spans="2:19" ht="18.75" x14ac:dyDescent="0.3">
      <c r="B366" s="8"/>
      <c r="C366" s="8"/>
      <c r="D366" s="8"/>
      <c r="E366" s="8"/>
      <c r="F366" s="39" t="s">
        <v>28</v>
      </c>
      <c r="G366" s="81">
        <f>SUM(G367:G372)</f>
        <v>223900</v>
      </c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</row>
    <row r="367" spans="2:19" ht="30" x14ac:dyDescent="0.25">
      <c r="B367" s="8"/>
      <c r="C367" s="8">
        <v>1</v>
      </c>
      <c r="D367" s="23" t="s">
        <v>102</v>
      </c>
      <c r="E367" s="8" t="s">
        <v>100</v>
      </c>
      <c r="F367" s="56">
        <v>6500</v>
      </c>
      <c r="G367" s="79">
        <f>SUM(H367:S367)</f>
        <v>26000</v>
      </c>
      <c r="H367" s="99"/>
      <c r="I367" s="99"/>
      <c r="J367" s="99"/>
      <c r="K367" s="99"/>
      <c r="L367" s="99"/>
      <c r="M367" s="99">
        <v>6500</v>
      </c>
      <c r="N367" s="99">
        <v>6500</v>
      </c>
      <c r="O367" s="99">
        <v>6500</v>
      </c>
      <c r="P367" s="99">
        <v>6500</v>
      </c>
      <c r="Q367" s="99"/>
      <c r="R367" s="99"/>
      <c r="S367" s="99"/>
    </row>
    <row r="368" spans="2:19" ht="30" x14ac:dyDescent="0.25">
      <c r="B368" s="8"/>
      <c r="C368" s="8">
        <v>1</v>
      </c>
      <c r="D368" s="32" t="s">
        <v>97</v>
      </c>
      <c r="E368" s="8" t="s">
        <v>100</v>
      </c>
      <c r="F368" s="56">
        <v>8000</v>
      </c>
      <c r="G368" s="79">
        <f>SUM(H368:S368)</f>
        <v>56000</v>
      </c>
      <c r="H368" s="99"/>
      <c r="I368" s="99"/>
      <c r="J368" s="99"/>
      <c r="K368" s="99"/>
      <c r="L368" s="99"/>
      <c r="M368" s="99">
        <f t="shared" ref="M368:S368" si="94">+$F$368*$C$368</f>
        <v>8000</v>
      </c>
      <c r="N368" s="99">
        <f t="shared" si="94"/>
        <v>8000</v>
      </c>
      <c r="O368" s="99">
        <f t="shared" si="94"/>
        <v>8000</v>
      </c>
      <c r="P368" s="99">
        <f t="shared" si="94"/>
        <v>8000</v>
      </c>
      <c r="Q368" s="99">
        <f t="shared" si="94"/>
        <v>8000</v>
      </c>
      <c r="R368" s="99">
        <f t="shared" si="94"/>
        <v>8000</v>
      </c>
      <c r="S368" s="99">
        <f t="shared" si="94"/>
        <v>8000</v>
      </c>
    </row>
    <row r="369" spans="2:19" ht="30" x14ac:dyDescent="0.25">
      <c r="B369" s="8"/>
      <c r="C369" s="8">
        <v>4</v>
      </c>
      <c r="D369" s="58" t="s">
        <v>113</v>
      </c>
      <c r="E369" s="8" t="s">
        <v>100</v>
      </c>
      <c r="F369" s="56">
        <v>6500</v>
      </c>
      <c r="G369" s="79">
        <f>SUM(H369:S369)</f>
        <v>88400</v>
      </c>
      <c r="H369" s="99"/>
      <c r="I369" s="99"/>
      <c r="J369" s="99"/>
      <c r="K369" s="99"/>
      <c r="L369" s="99"/>
      <c r="M369" s="99"/>
      <c r="N369" s="99"/>
      <c r="O369" s="99"/>
      <c r="P369" s="99">
        <f>2600*4</f>
        <v>10400</v>
      </c>
      <c r="Q369" s="99">
        <f>+$F$369*$C$369</f>
        <v>26000</v>
      </c>
      <c r="R369" s="99">
        <f>+$F$369*$C$369</f>
        <v>26000</v>
      </c>
      <c r="S369" s="99">
        <f>+$F$369*$C$369</f>
        <v>26000</v>
      </c>
    </row>
    <row r="370" spans="2:19" ht="30" x14ac:dyDescent="0.25">
      <c r="B370" s="8"/>
      <c r="C370" s="8">
        <v>1</v>
      </c>
      <c r="D370" s="58" t="s">
        <v>113</v>
      </c>
      <c r="E370" s="8" t="s">
        <v>34</v>
      </c>
      <c r="F370" s="56">
        <v>10000</v>
      </c>
      <c r="G370" s="79">
        <f>SUM(H370:S370)</f>
        <v>34000</v>
      </c>
      <c r="H370" s="99"/>
      <c r="I370" s="99"/>
      <c r="J370" s="99"/>
      <c r="K370" s="99"/>
      <c r="L370" s="99"/>
      <c r="M370" s="99"/>
      <c r="N370" s="99"/>
      <c r="O370" s="99"/>
      <c r="P370" s="99">
        <v>4000</v>
      </c>
      <c r="Q370" s="99">
        <v>10000</v>
      </c>
      <c r="R370" s="99">
        <v>10000</v>
      </c>
      <c r="S370" s="99">
        <v>10000</v>
      </c>
    </row>
    <row r="371" spans="2:19" ht="30" x14ac:dyDescent="0.25">
      <c r="B371" s="8"/>
      <c r="C371" s="8"/>
      <c r="D371" s="32" t="s">
        <v>114</v>
      </c>
      <c r="E371" s="8" t="s">
        <v>100</v>
      </c>
      <c r="F371" s="56">
        <v>6500</v>
      </c>
      <c r="G371" s="79">
        <f>SUM(H371:S371)</f>
        <v>19500</v>
      </c>
      <c r="H371" s="99"/>
      <c r="I371" s="99"/>
      <c r="J371" s="99"/>
      <c r="K371" s="99"/>
      <c r="L371" s="99"/>
      <c r="M371" s="99"/>
      <c r="N371" s="99"/>
      <c r="O371" s="99"/>
      <c r="P371" s="99"/>
      <c r="Q371" s="99">
        <v>6500</v>
      </c>
      <c r="R371" s="99">
        <v>6500</v>
      </c>
      <c r="S371" s="99">
        <v>6500</v>
      </c>
    </row>
    <row r="372" spans="2:19" ht="15.75" x14ac:dyDescent="0.25">
      <c r="B372" s="8"/>
      <c r="C372" s="8"/>
      <c r="D372" s="8"/>
      <c r="E372" s="8"/>
      <c r="F372" s="56"/>
      <c r="G372" s="7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</row>
    <row r="373" spans="2:19" ht="31.5" x14ac:dyDescent="0.25">
      <c r="B373" s="8"/>
      <c r="C373" s="8"/>
      <c r="D373" s="8"/>
      <c r="E373" s="8"/>
      <c r="F373" s="31" t="s">
        <v>39</v>
      </c>
      <c r="G373" s="81">
        <f>+G365-G366</f>
        <v>7169</v>
      </c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</row>
    <row r="374" spans="2:19" ht="15.75" x14ac:dyDescent="0.25">
      <c r="B374" s="35" t="s">
        <v>88</v>
      </c>
      <c r="C374" s="8"/>
      <c r="D374" s="8"/>
      <c r="E374" s="8"/>
      <c r="F374" s="40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</row>
    <row r="375" spans="2:19" ht="17.25" x14ac:dyDescent="0.25">
      <c r="B375" s="53" t="s">
        <v>89</v>
      </c>
      <c r="C375" s="70">
        <f>SUM(C377:C382)</f>
        <v>10</v>
      </c>
      <c r="D375" s="53"/>
      <c r="E375" s="53"/>
      <c r="F375" s="54" t="s">
        <v>27</v>
      </c>
      <c r="G375" s="82">
        <v>234000</v>
      </c>
      <c r="H375" s="83">
        <f>SUM(H377:H383)</f>
        <v>75483.880645161291</v>
      </c>
      <c r="I375" s="83">
        <f t="shared" ref="I375:S375" si="95">SUM(I377:I383)</f>
        <v>78000</v>
      </c>
      <c r="J375" s="83">
        <f t="shared" si="95"/>
        <v>78000</v>
      </c>
      <c r="K375" s="83">
        <f t="shared" si="95"/>
        <v>0</v>
      </c>
      <c r="L375" s="83">
        <f t="shared" si="95"/>
        <v>0</v>
      </c>
      <c r="M375" s="83">
        <f t="shared" si="95"/>
        <v>0</v>
      </c>
      <c r="N375" s="83">
        <f t="shared" si="95"/>
        <v>0</v>
      </c>
      <c r="O375" s="83">
        <f t="shared" si="95"/>
        <v>0</v>
      </c>
      <c r="P375" s="83">
        <f t="shared" si="95"/>
        <v>0</v>
      </c>
      <c r="Q375" s="83">
        <f t="shared" si="95"/>
        <v>0</v>
      </c>
      <c r="R375" s="83">
        <f t="shared" si="95"/>
        <v>0</v>
      </c>
      <c r="S375" s="83">
        <f t="shared" si="95"/>
        <v>0</v>
      </c>
    </row>
    <row r="376" spans="2:19" ht="18.75" x14ac:dyDescent="0.3">
      <c r="B376" s="20"/>
      <c r="C376" s="20"/>
      <c r="D376" s="20"/>
      <c r="E376" s="20"/>
      <c r="F376" s="39" t="s">
        <v>28</v>
      </c>
      <c r="G376" s="84">
        <f>SUM(G377:G382)</f>
        <v>231483.88064516129</v>
      </c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</row>
    <row r="377" spans="2:19" ht="30" x14ac:dyDescent="0.25">
      <c r="B377" s="20"/>
      <c r="C377" s="20">
        <v>1</v>
      </c>
      <c r="D377" s="23" t="s">
        <v>31</v>
      </c>
      <c r="E377" s="20" t="s">
        <v>32</v>
      </c>
      <c r="F377" s="24">
        <v>6000</v>
      </c>
      <c r="G377" s="79">
        <f t="shared" ref="G377:G382" si="96">SUM(H377:S377)</f>
        <v>17806.451612903227</v>
      </c>
      <c r="H377" s="79">
        <v>5806.4516129032263</v>
      </c>
      <c r="I377" s="79">
        <v>6000</v>
      </c>
      <c r="J377" s="79">
        <v>6000</v>
      </c>
      <c r="K377" s="79"/>
      <c r="L377" s="79"/>
      <c r="M377" s="79"/>
      <c r="N377" s="79"/>
      <c r="O377" s="79"/>
      <c r="P377" s="79"/>
      <c r="Q377" s="79"/>
      <c r="R377" s="79"/>
      <c r="S377" s="79"/>
    </row>
    <row r="378" spans="2:19" ht="30" x14ac:dyDescent="0.25">
      <c r="B378" s="20"/>
      <c r="C378" s="20">
        <v>2</v>
      </c>
      <c r="D378" s="23" t="s">
        <v>31</v>
      </c>
      <c r="E378" s="20" t="s">
        <v>32</v>
      </c>
      <c r="F378" s="24">
        <v>6500</v>
      </c>
      <c r="G378" s="79">
        <f t="shared" si="96"/>
        <v>38580.65</v>
      </c>
      <c r="H378" s="79">
        <v>12580.65</v>
      </c>
      <c r="I378" s="79">
        <f>$F$378*$C$378</f>
        <v>13000</v>
      </c>
      <c r="J378" s="79">
        <f>$F$378*$C$378</f>
        <v>13000</v>
      </c>
      <c r="K378" s="79"/>
      <c r="L378" s="79"/>
      <c r="M378" s="79"/>
      <c r="N378" s="79"/>
      <c r="O378" s="79"/>
      <c r="P378" s="79"/>
      <c r="Q378" s="79"/>
      <c r="R378" s="79"/>
      <c r="S378" s="79"/>
    </row>
    <row r="379" spans="2:19" ht="30" x14ac:dyDescent="0.25">
      <c r="B379" s="20"/>
      <c r="C379" s="20">
        <v>1</v>
      </c>
      <c r="D379" s="23" t="s">
        <v>31</v>
      </c>
      <c r="E379" s="20" t="s">
        <v>32</v>
      </c>
      <c r="F379" s="24">
        <v>7000</v>
      </c>
      <c r="G379" s="79">
        <f t="shared" si="96"/>
        <v>20774.193548387098</v>
      </c>
      <c r="H379" s="79">
        <v>6774.1935483870966</v>
      </c>
      <c r="I379" s="79">
        <v>7000</v>
      </c>
      <c r="J379" s="79">
        <v>7000</v>
      </c>
      <c r="K379" s="79"/>
      <c r="L379" s="79"/>
      <c r="M379" s="79"/>
      <c r="N379" s="79"/>
      <c r="O379" s="79"/>
      <c r="P379" s="79"/>
      <c r="Q379" s="79"/>
      <c r="R379" s="79"/>
      <c r="S379" s="79"/>
    </row>
    <row r="380" spans="2:19" ht="30" x14ac:dyDescent="0.25">
      <c r="B380" s="20"/>
      <c r="C380" s="20">
        <v>1</v>
      </c>
      <c r="D380" s="23" t="s">
        <v>31</v>
      </c>
      <c r="E380" s="20" t="s">
        <v>32</v>
      </c>
      <c r="F380" s="24">
        <v>8000</v>
      </c>
      <c r="G380" s="79">
        <f t="shared" si="96"/>
        <v>23741.93548387097</v>
      </c>
      <c r="H380" s="79">
        <v>7741.9354838709678</v>
      </c>
      <c r="I380" s="79">
        <v>8000</v>
      </c>
      <c r="J380" s="79">
        <v>8000</v>
      </c>
      <c r="K380" s="79"/>
      <c r="L380" s="79"/>
      <c r="M380" s="79"/>
      <c r="N380" s="79"/>
      <c r="O380" s="79"/>
      <c r="P380" s="79"/>
      <c r="Q380" s="79"/>
      <c r="R380" s="79"/>
      <c r="S380" s="79"/>
    </row>
    <row r="381" spans="2:19" ht="30" x14ac:dyDescent="0.25">
      <c r="B381" s="20"/>
      <c r="C381" s="20">
        <v>3</v>
      </c>
      <c r="D381" s="23" t="s">
        <v>31</v>
      </c>
      <c r="E381" s="20" t="s">
        <v>34</v>
      </c>
      <c r="F381" s="24">
        <v>8000</v>
      </c>
      <c r="G381" s="79">
        <f t="shared" si="96"/>
        <v>71225.81</v>
      </c>
      <c r="H381" s="79">
        <v>23225.81</v>
      </c>
      <c r="I381" s="79">
        <f>$F$381*$C$381</f>
        <v>24000</v>
      </c>
      <c r="J381" s="79">
        <f>$F$381*$C$381</f>
        <v>24000</v>
      </c>
      <c r="K381" s="79"/>
      <c r="L381" s="79"/>
      <c r="M381" s="79"/>
      <c r="N381" s="79"/>
      <c r="O381" s="79"/>
      <c r="P381" s="79"/>
      <c r="Q381" s="79"/>
      <c r="R381" s="79"/>
      <c r="S381" s="79"/>
    </row>
    <row r="382" spans="2:19" ht="30" x14ac:dyDescent="0.25">
      <c r="B382" s="20"/>
      <c r="C382" s="20">
        <v>2</v>
      </c>
      <c r="D382" s="23" t="s">
        <v>31</v>
      </c>
      <c r="E382" s="20" t="s">
        <v>34</v>
      </c>
      <c r="F382" s="24">
        <v>10000</v>
      </c>
      <c r="G382" s="79">
        <f t="shared" si="96"/>
        <v>59354.84</v>
      </c>
      <c r="H382" s="79">
        <v>19354.84</v>
      </c>
      <c r="I382" s="79">
        <f>$F$382*$C$382</f>
        <v>20000</v>
      </c>
      <c r="J382" s="79">
        <f>$F$382*$C$382</f>
        <v>20000</v>
      </c>
      <c r="K382" s="79"/>
      <c r="L382" s="79"/>
      <c r="M382" s="79"/>
      <c r="N382" s="79"/>
      <c r="O382" s="79"/>
      <c r="P382" s="79"/>
      <c r="Q382" s="79"/>
      <c r="R382" s="79"/>
      <c r="S382" s="79"/>
    </row>
    <row r="383" spans="2:19" ht="31.5" x14ac:dyDescent="0.25">
      <c r="B383" s="20"/>
      <c r="C383" s="20"/>
      <c r="D383" s="20"/>
      <c r="E383" s="20"/>
      <c r="F383" s="31" t="s">
        <v>39</v>
      </c>
      <c r="G383" s="84">
        <f>G375-G376</f>
        <v>2516.1193548387091</v>
      </c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</row>
    <row r="384" spans="2:19" ht="15.75" x14ac:dyDescent="0.25">
      <c r="B384" s="35" t="s">
        <v>88</v>
      </c>
      <c r="C384" s="8"/>
      <c r="D384" s="8"/>
      <c r="E384" s="8"/>
      <c r="F384" s="40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</row>
    <row r="385" spans="2:19" ht="17.25" x14ac:dyDescent="0.25">
      <c r="B385" s="53" t="s">
        <v>90</v>
      </c>
      <c r="C385" s="70">
        <f>SUM(C387:C391)</f>
        <v>10</v>
      </c>
      <c r="D385" s="53"/>
      <c r="E385" s="53"/>
      <c r="F385" s="54" t="s">
        <v>27</v>
      </c>
      <c r="G385" s="82">
        <v>754123</v>
      </c>
      <c r="H385" s="97">
        <f>SUM(H387:H391)</f>
        <v>0</v>
      </c>
      <c r="I385" s="97">
        <f t="shared" ref="I385:S385" si="97">SUM(I387:I391)</f>
        <v>0</v>
      </c>
      <c r="J385" s="97">
        <f t="shared" si="97"/>
        <v>0</v>
      </c>
      <c r="K385" s="97">
        <f t="shared" si="97"/>
        <v>83500</v>
      </c>
      <c r="L385" s="97">
        <f t="shared" si="97"/>
        <v>83500</v>
      </c>
      <c r="M385" s="97">
        <f t="shared" si="97"/>
        <v>83500</v>
      </c>
      <c r="N385" s="97">
        <f t="shared" si="97"/>
        <v>83500</v>
      </c>
      <c r="O385" s="97">
        <f t="shared" si="97"/>
        <v>83500</v>
      </c>
      <c r="P385" s="97">
        <f t="shared" si="97"/>
        <v>83500</v>
      </c>
      <c r="Q385" s="97">
        <f t="shared" si="97"/>
        <v>83500</v>
      </c>
      <c r="R385" s="97">
        <f t="shared" si="97"/>
        <v>83500</v>
      </c>
      <c r="S385" s="97">
        <f t="shared" si="97"/>
        <v>83500</v>
      </c>
    </row>
    <row r="386" spans="2:19" ht="18.75" x14ac:dyDescent="0.3">
      <c r="B386" s="20"/>
      <c r="C386" s="20"/>
      <c r="D386" s="20"/>
      <c r="E386" s="20"/>
      <c r="F386" s="39" t="s">
        <v>28</v>
      </c>
      <c r="G386" s="84">
        <f>SUM(G387:G391)</f>
        <v>751500</v>
      </c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</row>
    <row r="387" spans="2:19" ht="30" x14ac:dyDescent="0.25">
      <c r="B387" s="20"/>
      <c r="C387" s="20">
        <v>1</v>
      </c>
      <c r="D387" s="23" t="s">
        <v>37</v>
      </c>
      <c r="E387" s="20" t="s">
        <v>32</v>
      </c>
      <c r="F387" s="24">
        <v>6500</v>
      </c>
      <c r="G387" s="79">
        <f>SUM(H387:S387)</f>
        <v>58500</v>
      </c>
      <c r="H387" s="79"/>
      <c r="I387" s="79"/>
      <c r="J387" s="79"/>
      <c r="K387" s="79">
        <v>6500</v>
      </c>
      <c r="L387" s="79">
        <v>6500</v>
      </c>
      <c r="M387" s="79">
        <v>6500</v>
      </c>
      <c r="N387" s="79">
        <v>6500</v>
      </c>
      <c r="O387" s="79">
        <v>6500</v>
      </c>
      <c r="P387" s="79">
        <v>6500</v>
      </c>
      <c r="Q387" s="79">
        <v>6500</v>
      </c>
      <c r="R387" s="79">
        <v>6500</v>
      </c>
      <c r="S387" s="79">
        <v>6500</v>
      </c>
    </row>
    <row r="388" spans="2:19" ht="30" x14ac:dyDescent="0.25">
      <c r="B388" s="20"/>
      <c r="C388" s="20">
        <v>3</v>
      </c>
      <c r="D388" s="23" t="s">
        <v>37</v>
      </c>
      <c r="E388" s="20" t="s">
        <v>32</v>
      </c>
      <c r="F388" s="24">
        <v>7000</v>
      </c>
      <c r="G388" s="79">
        <f>SUM(H388:S388)</f>
        <v>189000</v>
      </c>
      <c r="H388" s="79"/>
      <c r="I388" s="79"/>
      <c r="J388" s="79"/>
      <c r="K388" s="79">
        <f t="shared" ref="K388:S388" si="98">$F$388*$C$388</f>
        <v>21000</v>
      </c>
      <c r="L388" s="79">
        <f t="shared" si="98"/>
        <v>21000</v>
      </c>
      <c r="M388" s="79">
        <f t="shared" si="98"/>
        <v>21000</v>
      </c>
      <c r="N388" s="79">
        <f t="shared" si="98"/>
        <v>21000</v>
      </c>
      <c r="O388" s="79">
        <f t="shared" si="98"/>
        <v>21000</v>
      </c>
      <c r="P388" s="79">
        <f t="shared" si="98"/>
        <v>21000</v>
      </c>
      <c r="Q388" s="79">
        <f t="shared" si="98"/>
        <v>21000</v>
      </c>
      <c r="R388" s="79">
        <f t="shared" si="98"/>
        <v>21000</v>
      </c>
      <c r="S388" s="79">
        <f t="shared" si="98"/>
        <v>21000</v>
      </c>
    </row>
    <row r="389" spans="2:19" ht="30" x14ac:dyDescent="0.25">
      <c r="B389" s="20"/>
      <c r="C389" s="20">
        <v>1</v>
      </c>
      <c r="D389" s="23" t="s">
        <v>37</v>
      </c>
      <c r="E389" s="20" t="s">
        <v>32</v>
      </c>
      <c r="F389" s="24">
        <v>8000</v>
      </c>
      <c r="G389" s="79">
        <f>SUM(H389:S389)</f>
        <v>72000</v>
      </c>
      <c r="H389" s="79"/>
      <c r="I389" s="79"/>
      <c r="J389" s="79"/>
      <c r="K389" s="79">
        <v>8000</v>
      </c>
      <c r="L389" s="79">
        <v>8000</v>
      </c>
      <c r="M389" s="79">
        <v>8000</v>
      </c>
      <c r="N389" s="79">
        <v>8000</v>
      </c>
      <c r="O389" s="79">
        <v>8000</v>
      </c>
      <c r="P389" s="79">
        <v>8000</v>
      </c>
      <c r="Q389" s="79">
        <v>8000</v>
      </c>
      <c r="R389" s="79">
        <v>8000</v>
      </c>
      <c r="S389" s="79">
        <v>8000</v>
      </c>
    </row>
    <row r="390" spans="2:19" ht="30" x14ac:dyDescent="0.25">
      <c r="B390" s="20"/>
      <c r="C390" s="20">
        <v>2</v>
      </c>
      <c r="D390" s="23" t="s">
        <v>37</v>
      </c>
      <c r="E390" s="20" t="s">
        <v>34</v>
      </c>
      <c r="F390" s="24">
        <v>9000</v>
      </c>
      <c r="G390" s="79">
        <f>SUM(H390:S390)</f>
        <v>162000</v>
      </c>
      <c r="H390" s="79"/>
      <c r="I390" s="79"/>
      <c r="J390" s="79"/>
      <c r="K390" s="79">
        <f t="shared" ref="K390:S390" si="99">$F$390*$C$390</f>
        <v>18000</v>
      </c>
      <c r="L390" s="79">
        <f t="shared" si="99"/>
        <v>18000</v>
      </c>
      <c r="M390" s="79">
        <f t="shared" si="99"/>
        <v>18000</v>
      </c>
      <c r="N390" s="79">
        <f t="shared" si="99"/>
        <v>18000</v>
      </c>
      <c r="O390" s="79">
        <f t="shared" si="99"/>
        <v>18000</v>
      </c>
      <c r="P390" s="79">
        <f t="shared" si="99"/>
        <v>18000</v>
      </c>
      <c r="Q390" s="79">
        <f t="shared" si="99"/>
        <v>18000</v>
      </c>
      <c r="R390" s="79">
        <f t="shared" si="99"/>
        <v>18000</v>
      </c>
      <c r="S390" s="79">
        <f t="shared" si="99"/>
        <v>18000</v>
      </c>
    </row>
    <row r="391" spans="2:19" ht="30" x14ac:dyDescent="0.25">
      <c r="B391" s="20"/>
      <c r="C391" s="20">
        <v>3</v>
      </c>
      <c r="D391" s="23" t="s">
        <v>37</v>
      </c>
      <c r="E391" s="20" t="s">
        <v>34</v>
      </c>
      <c r="F391" s="24">
        <v>10000</v>
      </c>
      <c r="G391" s="79">
        <f>SUM(H391:S391)</f>
        <v>270000</v>
      </c>
      <c r="H391" s="79"/>
      <c r="I391" s="79"/>
      <c r="J391" s="79"/>
      <c r="K391" s="79">
        <f t="shared" ref="K391:S391" si="100">$F$391*$C$391</f>
        <v>30000</v>
      </c>
      <c r="L391" s="79">
        <f t="shared" si="100"/>
        <v>30000</v>
      </c>
      <c r="M391" s="79">
        <f t="shared" si="100"/>
        <v>30000</v>
      </c>
      <c r="N391" s="79">
        <f t="shared" si="100"/>
        <v>30000</v>
      </c>
      <c r="O391" s="79">
        <f t="shared" si="100"/>
        <v>30000</v>
      </c>
      <c r="P391" s="79">
        <f t="shared" si="100"/>
        <v>30000</v>
      </c>
      <c r="Q391" s="79">
        <f t="shared" si="100"/>
        <v>30000</v>
      </c>
      <c r="R391" s="79">
        <f t="shared" si="100"/>
        <v>30000</v>
      </c>
      <c r="S391" s="79">
        <f t="shared" si="100"/>
        <v>30000</v>
      </c>
    </row>
    <row r="392" spans="2:19" ht="32.25" x14ac:dyDescent="0.3">
      <c r="B392" s="20"/>
      <c r="C392" s="20"/>
      <c r="D392" s="20"/>
      <c r="E392" s="20"/>
      <c r="F392" s="31" t="s">
        <v>39</v>
      </c>
      <c r="G392" s="108">
        <f>G385-G386</f>
        <v>2623</v>
      </c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</row>
    <row r="393" spans="2:19" ht="15.75" x14ac:dyDescent="0.25">
      <c r="B393" s="35" t="s">
        <v>88</v>
      </c>
      <c r="C393" s="8"/>
      <c r="D393" s="8"/>
      <c r="E393" s="8"/>
      <c r="F393" s="40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</row>
    <row r="394" spans="2:19" ht="17.25" x14ac:dyDescent="0.25">
      <c r="B394" s="53" t="s">
        <v>132</v>
      </c>
      <c r="C394" s="70">
        <f>SUM(C396:C399)</f>
        <v>10</v>
      </c>
      <c r="D394" s="53"/>
      <c r="E394" s="53"/>
      <c r="F394" s="54" t="s">
        <v>27</v>
      </c>
      <c r="G394" s="82">
        <v>303030</v>
      </c>
      <c r="H394" s="97">
        <f t="shared" ref="H394:N394" si="101">SUM(H398:H399)</f>
        <v>0</v>
      </c>
      <c r="I394" s="97">
        <f t="shared" si="101"/>
        <v>0</v>
      </c>
      <c r="J394" s="97">
        <f t="shared" si="101"/>
        <v>0</v>
      </c>
      <c r="K394" s="97">
        <f t="shared" si="101"/>
        <v>0</v>
      </c>
      <c r="L394" s="97">
        <f t="shared" si="101"/>
        <v>0</v>
      </c>
      <c r="M394" s="97">
        <f t="shared" si="101"/>
        <v>0</v>
      </c>
      <c r="N394" s="97">
        <f t="shared" si="101"/>
        <v>0</v>
      </c>
      <c r="O394" s="97">
        <f>SUM(O396:O399)</f>
        <v>26000</v>
      </c>
      <c r="P394" s="97">
        <f>SUM(P396:P399)</f>
        <v>45600</v>
      </c>
      <c r="Q394" s="97">
        <f>SUM(Q396:Q399)</f>
        <v>75000</v>
      </c>
      <c r="R394" s="97">
        <f>SUM(R396:R399)</f>
        <v>75000</v>
      </c>
      <c r="S394" s="97">
        <f>SUM(S396:S399)</f>
        <v>75000</v>
      </c>
    </row>
    <row r="395" spans="2:19" ht="18.75" x14ac:dyDescent="0.3">
      <c r="B395" s="20"/>
      <c r="C395" s="20"/>
      <c r="D395" s="20"/>
      <c r="E395" s="20"/>
      <c r="F395" s="39" t="s">
        <v>28</v>
      </c>
      <c r="G395" s="84">
        <f>SUM(G396:G399)</f>
        <v>296600</v>
      </c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</row>
    <row r="396" spans="2:19" ht="30" x14ac:dyDescent="0.25">
      <c r="B396" s="20"/>
      <c r="C396" s="20">
        <v>1</v>
      </c>
      <c r="D396" s="45" t="s">
        <v>121</v>
      </c>
      <c r="E396" s="20" t="s">
        <v>34</v>
      </c>
      <c r="F396" s="59">
        <v>10000</v>
      </c>
      <c r="G396" s="79">
        <f>SUM(H396:S396)</f>
        <v>50000</v>
      </c>
      <c r="H396" s="79"/>
      <c r="I396" s="79"/>
      <c r="J396" s="79"/>
      <c r="K396" s="79"/>
      <c r="L396" s="79"/>
      <c r="M396" s="79"/>
      <c r="N396" s="79"/>
      <c r="O396" s="79">
        <f>+$F$396*$C$396</f>
        <v>10000</v>
      </c>
      <c r="P396" s="79">
        <f>+$F$396*$C$396</f>
        <v>10000</v>
      </c>
      <c r="Q396" s="79">
        <f>+$F$396*$C$396</f>
        <v>10000</v>
      </c>
      <c r="R396" s="79">
        <f>+$F$396*$C$396</f>
        <v>10000</v>
      </c>
      <c r="S396" s="79">
        <f>+$F$396*$C$396</f>
        <v>10000</v>
      </c>
    </row>
    <row r="397" spans="2:19" ht="30" x14ac:dyDescent="0.25">
      <c r="B397" s="20"/>
      <c r="C397" s="20">
        <v>2</v>
      </c>
      <c r="D397" s="45" t="s">
        <v>121</v>
      </c>
      <c r="E397" s="20" t="s">
        <v>32</v>
      </c>
      <c r="F397" s="59">
        <v>8000</v>
      </c>
      <c r="G397" s="79">
        <f>SUM(H397:S397)</f>
        <v>80000</v>
      </c>
      <c r="H397" s="79"/>
      <c r="I397" s="79"/>
      <c r="J397" s="79"/>
      <c r="K397" s="79"/>
      <c r="L397" s="79"/>
      <c r="M397" s="79"/>
      <c r="N397" s="79"/>
      <c r="O397" s="79">
        <f>+$F$397*$C$397</f>
        <v>16000</v>
      </c>
      <c r="P397" s="79">
        <f>+$F$397*$C$397</f>
        <v>16000</v>
      </c>
      <c r="Q397" s="79">
        <f>+$F$397*$C$397</f>
        <v>16000</v>
      </c>
      <c r="R397" s="79">
        <f>+$F$397*$C$397</f>
        <v>16000</v>
      </c>
      <c r="S397" s="79">
        <f>+$F$397*$C$397</f>
        <v>16000</v>
      </c>
    </row>
    <row r="398" spans="2:19" ht="30" x14ac:dyDescent="0.25">
      <c r="B398" s="20"/>
      <c r="C398" s="20">
        <v>1</v>
      </c>
      <c r="D398" s="58" t="s">
        <v>113</v>
      </c>
      <c r="E398" s="20" t="s">
        <v>34</v>
      </c>
      <c r="F398" s="59">
        <v>10000</v>
      </c>
      <c r="G398" s="79">
        <f>SUM(H398:S398)</f>
        <v>34000</v>
      </c>
      <c r="H398" s="86"/>
      <c r="I398" s="86"/>
      <c r="J398" s="86"/>
      <c r="K398" s="86"/>
      <c r="L398" s="86"/>
      <c r="M398" s="86"/>
      <c r="N398" s="86"/>
      <c r="O398" s="86"/>
      <c r="P398" s="86">
        <v>4000</v>
      </c>
      <c r="Q398" s="86">
        <v>10000</v>
      </c>
      <c r="R398" s="86">
        <v>10000</v>
      </c>
      <c r="S398" s="86">
        <v>10000</v>
      </c>
    </row>
    <row r="399" spans="2:19" ht="30" x14ac:dyDescent="0.25">
      <c r="B399" s="20"/>
      <c r="C399" s="20">
        <v>6</v>
      </c>
      <c r="D399" s="58" t="s">
        <v>113</v>
      </c>
      <c r="E399" s="20" t="s">
        <v>32</v>
      </c>
      <c r="F399" s="59">
        <v>6500</v>
      </c>
      <c r="G399" s="79">
        <f>SUM(H399:S399)</f>
        <v>132600</v>
      </c>
      <c r="H399" s="86"/>
      <c r="I399" s="86"/>
      <c r="J399" s="86"/>
      <c r="K399" s="86"/>
      <c r="L399" s="86"/>
      <c r="M399" s="86"/>
      <c r="N399" s="86"/>
      <c r="O399" s="86"/>
      <c r="P399" s="86">
        <f>2600*C399</f>
        <v>15600</v>
      </c>
      <c r="Q399" s="86">
        <f>+$F$399*$C$399</f>
        <v>39000</v>
      </c>
      <c r="R399" s="86">
        <f>+$F$399*$C$399</f>
        <v>39000</v>
      </c>
      <c r="S399" s="86">
        <f>+$F$399*$C$399</f>
        <v>39000</v>
      </c>
    </row>
    <row r="400" spans="2:19" ht="31.5" x14ac:dyDescent="0.25">
      <c r="B400" s="20"/>
      <c r="C400" s="20"/>
      <c r="D400" s="20"/>
      <c r="E400" s="20"/>
      <c r="F400" s="31" t="s">
        <v>39</v>
      </c>
      <c r="G400" s="79">
        <f>+G394-G395</f>
        <v>6430</v>
      </c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</row>
    <row r="406" spans="5:5" x14ac:dyDescent="0.25">
      <c r="E406" t="s">
        <v>120</v>
      </c>
    </row>
  </sheetData>
  <autoFilter ref="B18:S400" xr:uid="{FE422BF0-D066-401C-83B8-B175A013C5F0}"/>
  <mergeCells count="6">
    <mergeCell ref="B16:S16"/>
    <mergeCell ref="B9:S9"/>
    <mergeCell ref="B11:S11"/>
    <mergeCell ref="B12:S12"/>
    <mergeCell ref="B13:S13"/>
    <mergeCell ref="B14:S14"/>
  </mergeCells>
  <pageMargins left="0.70866141732283472" right="0.70866141732283472" top="0.74803149606299213" bottom="0.74803149606299213" header="0.31496062992125984" footer="0.31496062992125984"/>
  <pageSetup paperSize="345"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(2)</vt:lpstr>
      <vt:lpstr>'final (2)'!Área_de_impresión</vt:lpstr>
      <vt:lpstr>'final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Unidad de Información Pública</cp:lastModifiedBy>
  <cp:lastPrinted>2025-08-14T17:31:20Z</cp:lastPrinted>
  <dcterms:created xsi:type="dcterms:W3CDTF">2025-04-10T14:05:39Z</dcterms:created>
  <dcterms:modified xsi:type="dcterms:W3CDTF">2025-09-01T16:18:27Z</dcterms:modified>
</cp:coreProperties>
</file>