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ORGANICA DEL PRESUPUESTO DECRETO 101-97 2017\ART.17 TER A\"/>
    </mc:Choice>
  </mc:AlternateContent>
  <xr:revisionPtr revIDLastSave="0" documentId="8_{C652D300-67DD-4013-B558-D355AB2083CD}" xr6:coauthVersionLast="47" xr6:coauthVersionMax="47" xr10:uidLastSave="{00000000-0000-0000-0000-000000000000}"/>
  <bookViews>
    <workbookView xWindow="-120" yWindow="-120" windowWidth="29040" windowHeight="15720" activeTab="1" xr2:uid="{068708A3-7EC9-48AF-AB6F-5B88713277B8}"/>
  </bookViews>
  <sheets>
    <sheet name="final" sheetId="1" r:id="rId1"/>
    <sheet name="final (2)" sheetId="2" r:id="rId2"/>
  </sheets>
  <definedNames>
    <definedName name="_xlnm._FilterDatabase" localSheetId="0" hidden="1">final!$F$23:$F$291</definedName>
    <definedName name="_xlnm._FilterDatabase" localSheetId="1" hidden="1">'final (2)'!$B$23:$B$291</definedName>
    <definedName name="_xlnm.Print_Area" localSheetId="0">final!$B$3:$S$291</definedName>
    <definedName name="_xlnm.Print_Area" localSheetId="1">'final (2)'!$B$3:$S$291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0" i="2" l="1"/>
  <c r="R290" i="2"/>
  <c r="Q290" i="2"/>
  <c r="P290" i="2"/>
  <c r="O290" i="2"/>
  <c r="N290" i="2"/>
  <c r="M290" i="2"/>
  <c r="L290" i="2"/>
  <c r="K290" i="2"/>
  <c r="S289" i="2"/>
  <c r="R289" i="2"/>
  <c r="Q289" i="2"/>
  <c r="P289" i="2"/>
  <c r="O289" i="2"/>
  <c r="N289" i="2"/>
  <c r="M289" i="2"/>
  <c r="L289" i="2"/>
  <c r="K289" i="2"/>
  <c r="G288" i="2"/>
  <c r="S287" i="2"/>
  <c r="R287" i="2"/>
  <c r="Q287" i="2"/>
  <c r="P287" i="2"/>
  <c r="O287" i="2"/>
  <c r="N287" i="2"/>
  <c r="M287" i="2"/>
  <c r="L287" i="2"/>
  <c r="K287" i="2"/>
  <c r="G286" i="2"/>
  <c r="C284" i="2"/>
  <c r="J281" i="2"/>
  <c r="I281" i="2"/>
  <c r="G281" i="2" s="1"/>
  <c r="J280" i="2"/>
  <c r="I280" i="2"/>
  <c r="G279" i="2"/>
  <c r="G278" i="2"/>
  <c r="J277" i="2"/>
  <c r="I277" i="2"/>
  <c r="G276" i="2"/>
  <c r="C274" i="2"/>
  <c r="G271" i="2"/>
  <c r="G270" i="2"/>
  <c r="S269" i="2"/>
  <c r="R269" i="2"/>
  <c r="Q269" i="2"/>
  <c r="P269" i="2"/>
  <c r="O269" i="2"/>
  <c r="N269" i="2"/>
  <c r="M269" i="2"/>
  <c r="L269" i="2"/>
  <c r="K269" i="2"/>
  <c r="S268" i="2"/>
  <c r="R268" i="2"/>
  <c r="Q268" i="2"/>
  <c r="P268" i="2"/>
  <c r="O268" i="2"/>
  <c r="N268" i="2"/>
  <c r="M268" i="2"/>
  <c r="L268" i="2"/>
  <c r="K268" i="2"/>
  <c r="S267" i="2"/>
  <c r="R267" i="2"/>
  <c r="Q267" i="2"/>
  <c r="P267" i="2"/>
  <c r="O267" i="2"/>
  <c r="N267" i="2"/>
  <c r="M267" i="2"/>
  <c r="L267" i="2"/>
  <c r="K267" i="2"/>
  <c r="S266" i="2"/>
  <c r="R266" i="2"/>
  <c r="Q266" i="2"/>
  <c r="P266" i="2"/>
  <c r="O266" i="2"/>
  <c r="N266" i="2"/>
  <c r="M266" i="2"/>
  <c r="L266" i="2"/>
  <c r="K266" i="2"/>
  <c r="C264" i="2"/>
  <c r="G261" i="2"/>
  <c r="G260" i="2"/>
  <c r="G259" i="2"/>
  <c r="G258" i="2"/>
  <c r="J257" i="2"/>
  <c r="G257" i="2" s="1"/>
  <c r="I257" i="2"/>
  <c r="G256" i="2"/>
  <c r="J255" i="2"/>
  <c r="I255" i="2"/>
  <c r="J254" i="2"/>
  <c r="I254" i="2"/>
  <c r="C252" i="2"/>
  <c r="S249" i="2"/>
  <c r="R249" i="2"/>
  <c r="Q249" i="2"/>
  <c r="P249" i="2"/>
  <c r="O249" i="2"/>
  <c r="N249" i="2"/>
  <c r="M249" i="2"/>
  <c r="L249" i="2"/>
  <c r="K249" i="2"/>
  <c r="S248" i="2"/>
  <c r="R248" i="2"/>
  <c r="Q248" i="2"/>
  <c r="P248" i="2"/>
  <c r="O248" i="2"/>
  <c r="N248" i="2"/>
  <c r="M248" i="2"/>
  <c r="L248" i="2"/>
  <c r="K248" i="2"/>
  <c r="S247" i="2"/>
  <c r="R247" i="2"/>
  <c r="Q247" i="2"/>
  <c r="P247" i="2"/>
  <c r="O247" i="2"/>
  <c r="N247" i="2"/>
  <c r="M247" i="2"/>
  <c r="L247" i="2"/>
  <c r="K247" i="2"/>
  <c r="S246" i="2"/>
  <c r="R246" i="2"/>
  <c r="Q246" i="2"/>
  <c r="P246" i="2"/>
  <c r="O246" i="2"/>
  <c r="N246" i="2"/>
  <c r="M246" i="2"/>
  <c r="L246" i="2"/>
  <c r="K246" i="2"/>
  <c r="G245" i="2"/>
  <c r="C243" i="2"/>
  <c r="G240" i="2"/>
  <c r="J239" i="2"/>
  <c r="I239" i="2"/>
  <c r="J238" i="2"/>
  <c r="I238" i="2"/>
  <c r="G237" i="2"/>
  <c r="G236" i="2"/>
  <c r="J235" i="2"/>
  <c r="I235" i="2"/>
  <c r="H233" i="2"/>
  <c r="H18" i="2" s="1"/>
  <c r="C233" i="2"/>
  <c r="G230" i="2"/>
  <c r="S224" i="2"/>
  <c r="R224" i="2"/>
  <c r="Q224" i="2"/>
  <c r="P224" i="2"/>
  <c r="O224" i="2"/>
  <c r="N224" i="2"/>
  <c r="M224" i="2"/>
  <c r="L224" i="2"/>
  <c r="K224" i="2"/>
  <c r="C223" i="2"/>
  <c r="S220" i="2"/>
  <c r="R220" i="2"/>
  <c r="Q220" i="2"/>
  <c r="P220" i="2"/>
  <c r="O220" i="2"/>
  <c r="N220" i="2"/>
  <c r="M220" i="2"/>
  <c r="L220" i="2"/>
  <c r="K220" i="2"/>
  <c r="S219" i="2"/>
  <c r="R219" i="2"/>
  <c r="Q219" i="2"/>
  <c r="P219" i="2"/>
  <c r="O219" i="2"/>
  <c r="N219" i="2"/>
  <c r="M219" i="2"/>
  <c r="L219" i="2"/>
  <c r="K219" i="2"/>
  <c r="S218" i="2"/>
  <c r="R218" i="2"/>
  <c r="Q218" i="2"/>
  <c r="P218" i="2"/>
  <c r="O218" i="2"/>
  <c r="N218" i="2"/>
  <c r="M218" i="2"/>
  <c r="L218" i="2"/>
  <c r="K218" i="2"/>
  <c r="C216" i="2"/>
  <c r="S213" i="2"/>
  <c r="R213" i="2"/>
  <c r="Q213" i="2"/>
  <c r="P213" i="2"/>
  <c r="O213" i="2"/>
  <c r="N213" i="2"/>
  <c r="M213" i="2"/>
  <c r="L213" i="2"/>
  <c r="K213" i="2"/>
  <c r="S212" i="2"/>
  <c r="R212" i="2"/>
  <c r="Q212" i="2"/>
  <c r="P212" i="2"/>
  <c r="O212" i="2"/>
  <c r="N212" i="2"/>
  <c r="M212" i="2"/>
  <c r="L212" i="2"/>
  <c r="K212" i="2"/>
  <c r="G211" i="2"/>
  <c r="S210" i="2"/>
  <c r="R210" i="2"/>
  <c r="Q210" i="2"/>
  <c r="P210" i="2"/>
  <c r="O210" i="2"/>
  <c r="N210" i="2"/>
  <c r="M210" i="2"/>
  <c r="L210" i="2"/>
  <c r="K210" i="2"/>
  <c r="S209" i="2"/>
  <c r="R209" i="2"/>
  <c r="Q209" i="2"/>
  <c r="P209" i="2"/>
  <c r="O209" i="2"/>
  <c r="N209" i="2"/>
  <c r="M209" i="2"/>
  <c r="L209" i="2"/>
  <c r="K209" i="2"/>
  <c r="S208" i="2"/>
  <c r="R208" i="2"/>
  <c r="Q208" i="2"/>
  <c r="P208" i="2"/>
  <c r="O208" i="2"/>
  <c r="N208" i="2"/>
  <c r="M208" i="2"/>
  <c r="L208" i="2"/>
  <c r="K208" i="2"/>
  <c r="S207" i="2"/>
  <c r="R207" i="2"/>
  <c r="Q207" i="2"/>
  <c r="P207" i="2"/>
  <c r="O207" i="2"/>
  <c r="N207" i="2"/>
  <c r="M207" i="2"/>
  <c r="L207" i="2"/>
  <c r="K207" i="2"/>
  <c r="C205" i="2"/>
  <c r="G202" i="2"/>
  <c r="G201" i="2" s="1"/>
  <c r="G203" i="2" s="1"/>
  <c r="J197" i="2"/>
  <c r="I197" i="2"/>
  <c r="G196" i="2"/>
  <c r="J195" i="2"/>
  <c r="I195" i="2"/>
  <c r="J194" i="2"/>
  <c r="I194" i="2"/>
  <c r="G194" i="2" s="1"/>
  <c r="G193" i="2"/>
  <c r="J192" i="2"/>
  <c r="I192" i="2"/>
  <c r="G192" i="2" s="1"/>
  <c r="J191" i="2"/>
  <c r="I191" i="2"/>
  <c r="G190" i="2"/>
  <c r="J189" i="2"/>
  <c r="I189" i="2"/>
  <c r="G188" i="2"/>
  <c r="G187" i="2"/>
  <c r="G186" i="2"/>
  <c r="C184" i="2"/>
  <c r="G182" i="2"/>
  <c r="J177" i="2"/>
  <c r="I177" i="2"/>
  <c r="S172" i="2"/>
  <c r="R172" i="2"/>
  <c r="Q172" i="2"/>
  <c r="P172" i="2"/>
  <c r="O172" i="2"/>
  <c r="N172" i="2"/>
  <c r="M172" i="2"/>
  <c r="L172" i="2"/>
  <c r="K172" i="2"/>
  <c r="G171" i="2"/>
  <c r="S170" i="2"/>
  <c r="R170" i="2"/>
  <c r="Q170" i="2"/>
  <c r="P170" i="2"/>
  <c r="O170" i="2"/>
  <c r="N170" i="2"/>
  <c r="M170" i="2"/>
  <c r="L170" i="2"/>
  <c r="K170" i="2"/>
  <c r="C168" i="2"/>
  <c r="G165" i="2"/>
  <c r="G164" i="2"/>
  <c r="G159" i="2"/>
  <c r="J158" i="2"/>
  <c r="I158" i="2"/>
  <c r="G157" i="2"/>
  <c r="G156" i="2"/>
  <c r="G155" i="2"/>
  <c r="C153" i="2"/>
  <c r="G150" i="2"/>
  <c r="G149" i="2"/>
  <c r="C147" i="2"/>
  <c r="S144" i="2"/>
  <c r="R144" i="2"/>
  <c r="Q144" i="2"/>
  <c r="P144" i="2"/>
  <c r="O144" i="2"/>
  <c r="N144" i="2"/>
  <c r="M144" i="2"/>
  <c r="L144" i="2"/>
  <c r="K144" i="2"/>
  <c r="S139" i="2"/>
  <c r="R139" i="2"/>
  <c r="Q139" i="2"/>
  <c r="P139" i="2"/>
  <c r="O139" i="2"/>
  <c r="N139" i="2"/>
  <c r="M139" i="2"/>
  <c r="L139" i="2"/>
  <c r="K139" i="2"/>
  <c r="G134" i="2"/>
  <c r="G133" i="2" s="1"/>
  <c r="G135" i="2" s="1"/>
  <c r="J129" i="2"/>
  <c r="I129" i="2"/>
  <c r="J128" i="2"/>
  <c r="I128" i="2"/>
  <c r="C126" i="2"/>
  <c r="G123" i="2"/>
  <c r="G122" i="2" s="1"/>
  <c r="G124" i="2" s="1"/>
  <c r="G118" i="2"/>
  <c r="G117" i="2" s="1"/>
  <c r="G119" i="2" s="1"/>
  <c r="G113" i="2"/>
  <c r="G112" i="2" s="1"/>
  <c r="G114" i="2" s="1"/>
  <c r="G108" i="2"/>
  <c r="G107" i="2"/>
  <c r="J106" i="2"/>
  <c r="I106" i="2"/>
  <c r="C104" i="2"/>
  <c r="G101" i="2"/>
  <c r="G100" i="2"/>
  <c r="S99" i="2"/>
  <c r="R99" i="2"/>
  <c r="Q99" i="2"/>
  <c r="P99" i="2"/>
  <c r="O99" i="2"/>
  <c r="N99" i="2"/>
  <c r="M99" i="2"/>
  <c r="L99" i="2"/>
  <c r="K99" i="2"/>
  <c r="C97" i="2"/>
  <c r="G94" i="2"/>
  <c r="G93" i="2"/>
  <c r="G92" i="2"/>
  <c r="G91" i="2"/>
  <c r="G90" i="2"/>
  <c r="C88" i="2"/>
  <c r="G85" i="2"/>
  <c r="G84" i="2"/>
  <c r="G83" i="2"/>
  <c r="G82" i="2"/>
  <c r="C80" i="2"/>
  <c r="G77" i="2"/>
  <c r="G76" i="2"/>
  <c r="G75" i="2"/>
  <c r="G74" i="2"/>
  <c r="G73" i="2"/>
  <c r="G72" i="2"/>
  <c r="C70" i="2"/>
  <c r="G67" i="2"/>
  <c r="G66" i="2" s="1"/>
  <c r="G68" i="2" s="1"/>
  <c r="C65" i="2"/>
  <c r="G62" i="2"/>
  <c r="S61" i="2"/>
  <c r="R61" i="2"/>
  <c r="Q61" i="2"/>
  <c r="P61" i="2"/>
  <c r="O61" i="2"/>
  <c r="N61" i="2"/>
  <c r="M61" i="2"/>
  <c r="L61" i="2"/>
  <c r="K61" i="2"/>
  <c r="S60" i="2"/>
  <c r="R60" i="2"/>
  <c r="Q60" i="2"/>
  <c r="P60" i="2"/>
  <c r="O60" i="2"/>
  <c r="N60" i="2"/>
  <c r="M60" i="2"/>
  <c r="L60" i="2"/>
  <c r="K60" i="2"/>
  <c r="S59" i="2"/>
  <c r="R59" i="2"/>
  <c r="Q59" i="2"/>
  <c r="P59" i="2"/>
  <c r="O59" i="2"/>
  <c r="N59" i="2"/>
  <c r="M59" i="2"/>
  <c r="L59" i="2"/>
  <c r="K59" i="2"/>
  <c r="C57" i="2"/>
  <c r="G54" i="2"/>
  <c r="S53" i="2"/>
  <c r="R53" i="2"/>
  <c r="Q53" i="2"/>
  <c r="P53" i="2"/>
  <c r="O53" i="2"/>
  <c r="N53" i="2"/>
  <c r="M53" i="2"/>
  <c r="L53" i="2"/>
  <c r="K53" i="2"/>
  <c r="G52" i="2"/>
  <c r="C50" i="2"/>
  <c r="G47" i="2"/>
  <c r="G46" i="2"/>
  <c r="G45" i="2"/>
  <c r="S44" i="2"/>
  <c r="R44" i="2"/>
  <c r="Q44" i="2"/>
  <c r="P44" i="2"/>
  <c r="O44" i="2"/>
  <c r="N44" i="2"/>
  <c r="M44" i="2"/>
  <c r="L44" i="2"/>
  <c r="K44" i="2"/>
  <c r="Q43" i="2"/>
  <c r="P43" i="2"/>
  <c r="O43" i="2"/>
  <c r="N43" i="2"/>
  <c r="M43" i="2"/>
  <c r="L43" i="2"/>
  <c r="K43" i="2"/>
  <c r="G42" i="2"/>
  <c r="Q41" i="2"/>
  <c r="P41" i="2"/>
  <c r="O41" i="2"/>
  <c r="N41" i="2"/>
  <c r="M41" i="2"/>
  <c r="L41" i="2"/>
  <c r="K41" i="2"/>
  <c r="Q40" i="2"/>
  <c r="P40" i="2"/>
  <c r="O40" i="2"/>
  <c r="N40" i="2"/>
  <c r="M40" i="2"/>
  <c r="L40" i="2"/>
  <c r="K40" i="2"/>
  <c r="S39" i="2"/>
  <c r="R39" i="2"/>
  <c r="R18" i="2" s="1"/>
  <c r="Q39" i="2"/>
  <c r="P39" i="2"/>
  <c r="O39" i="2"/>
  <c r="N39" i="2"/>
  <c r="M39" i="2"/>
  <c r="L39" i="2"/>
  <c r="K39" i="2"/>
  <c r="S38" i="2"/>
  <c r="R38" i="2"/>
  <c r="Q38" i="2"/>
  <c r="P38" i="2"/>
  <c r="O38" i="2"/>
  <c r="N38" i="2"/>
  <c r="M38" i="2"/>
  <c r="L38" i="2"/>
  <c r="K38" i="2"/>
  <c r="M37" i="2"/>
  <c r="M18" i="2" s="1"/>
  <c r="L37" i="2"/>
  <c r="K37" i="2"/>
  <c r="G36" i="2"/>
  <c r="G35" i="2"/>
  <c r="G34" i="2"/>
  <c r="G33" i="2"/>
  <c r="G32" i="2"/>
  <c r="G31" i="2"/>
  <c r="G30" i="2"/>
  <c r="G29" i="2"/>
  <c r="G28" i="2"/>
  <c r="G27" i="2"/>
  <c r="G26" i="2"/>
  <c r="C24" i="2"/>
  <c r="H18" i="1"/>
  <c r="I18" i="1"/>
  <c r="J18" i="1"/>
  <c r="K18" i="1"/>
  <c r="L18" i="1"/>
  <c r="M18" i="1"/>
  <c r="N18" i="1"/>
  <c r="O18" i="1"/>
  <c r="P18" i="1"/>
  <c r="Q18" i="1"/>
  <c r="R18" i="1"/>
  <c r="S18" i="1"/>
  <c r="S290" i="1"/>
  <c r="R290" i="1"/>
  <c r="Q290" i="1"/>
  <c r="Q284" i="1" s="1"/>
  <c r="P290" i="1"/>
  <c r="O290" i="1"/>
  <c r="N290" i="1"/>
  <c r="M290" i="1"/>
  <c r="L290" i="1"/>
  <c r="K290" i="1"/>
  <c r="G290" i="1" s="1"/>
  <c r="S289" i="1"/>
  <c r="R289" i="1"/>
  <c r="Q289" i="1"/>
  <c r="P289" i="1"/>
  <c r="P284" i="1" s="1"/>
  <c r="O289" i="1"/>
  <c r="O284" i="1" s="1"/>
  <c r="N289" i="1"/>
  <c r="M289" i="1"/>
  <c r="L289" i="1"/>
  <c r="L284" i="1" s="1"/>
  <c r="K289" i="1"/>
  <c r="G289" i="1" s="1"/>
  <c r="G288" i="1"/>
  <c r="S287" i="1"/>
  <c r="S284" i="1" s="1"/>
  <c r="R287" i="1"/>
  <c r="Q287" i="1"/>
  <c r="P287" i="1"/>
  <c r="O287" i="1"/>
  <c r="N287" i="1"/>
  <c r="N284" i="1" s="1"/>
  <c r="M287" i="1"/>
  <c r="M284" i="1" s="1"/>
  <c r="L287" i="1"/>
  <c r="K287" i="1"/>
  <c r="K284" i="1" s="1"/>
  <c r="G287" i="1"/>
  <c r="G286" i="1"/>
  <c r="G285" i="1" s="1"/>
  <c r="G291" i="1" s="1"/>
  <c r="R284" i="1"/>
  <c r="C284" i="1"/>
  <c r="J281" i="1"/>
  <c r="I281" i="1"/>
  <c r="G281" i="1"/>
  <c r="J280" i="1"/>
  <c r="I280" i="1"/>
  <c r="G280" i="1" s="1"/>
  <c r="G279" i="1"/>
  <c r="G278" i="1"/>
  <c r="J277" i="1"/>
  <c r="J274" i="1" s="1"/>
  <c r="I277" i="1"/>
  <c r="G277" i="1" s="1"/>
  <c r="G276" i="1"/>
  <c r="H274" i="1"/>
  <c r="C274" i="1"/>
  <c r="G271" i="1"/>
  <c r="G270" i="1"/>
  <c r="S269" i="1"/>
  <c r="R269" i="1"/>
  <c r="Q269" i="1"/>
  <c r="P269" i="1"/>
  <c r="O269" i="1"/>
  <c r="N269" i="1"/>
  <c r="G269" i="1" s="1"/>
  <c r="M269" i="1"/>
  <c r="L269" i="1"/>
  <c r="K269" i="1"/>
  <c r="S268" i="1"/>
  <c r="R268" i="1"/>
  <c r="Q268" i="1"/>
  <c r="P268" i="1"/>
  <c r="O268" i="1"/>
  <c r="O264" i="1" s="1"/>
  <c r="N268" i="1"/>
  <c r="M268" i="1"/>
  <c r="L268" i="1"/>
  <c r="K268" i="1"/>
  <c r="K264" i="1" s="1"/>
  <c r="S267" i="1"/>
  <c r="R267" i="1"/>
  <c r="Q267" i="1"/>
  <c r="P267" i="1"/>
  <c r="O267" i="1"/>
  <c r="N267" i="1"/>
  <c r="M267" i="1"/>
  <c r="L267" i="1"/>
  <c r="L264" i="1" s="1"/>
  <c r="K267" i="1"/>
  <c r="G267" i="1"/>
  <c r="S266" i="1"/>
  <c r="S264" i="1" s="1"/>
  <c r="R266" i="1"/>
  <c r="R264" i="1" s="1"/>
  <c r="Q266" i="1"/>
  <c r="P266" i="1"/>
  <c r="P264" i="1" s="1"/>
  <c r="O266" i="1"/>
  <c r="N266" i="1"/>
  <c r="M266" i="1"/>
  <c r="L266" i="1"/>
  <c r="K266" i="1"/>
  <c r="G266" i="1" s="1"/>
  <c r="Q264" i="1"/>
  <c r="N264" i="1"/>
  <c r="M264" i="1"/>
  <c r="C264" i="1"/>
  <c r="G261" i="1"/>
  <c r="G260" i="1"/>
  <c r="G259" i="1"/>
  <c r="G258" i="1"/>
  <c r="J257" i="1"/>
  <c r="I257" i="1"/>
  <c r="G257" i="1"/>
  <c r="G256" i="1"/>
  <c r="J255" i="1"/>
  <c r="I255" i="1"/>
  <c r="G255" i="1"/>
  <c r="J254" i="1"/>
  <c r="J252" i="1" s="1"/>
  <c r="I254" i="1"/>
  <c r="G254" i="1" s="1"/>
  <c r="G253" i="1" s="1"/>
  <c r="G262" i="1" s="1"/>
  <c r="H252" i="1"/>
  <c r="C252" i="1"/>
  <c r="S249" i="1"/>
  <c r="R249" i="1"/>
  <c r="Q249" i="1"/>
  <c r="P249" i="1"/>
  <c r="O249" i="1"/>
  <c r="N249" i="1"/>
  <c r="M249" i="1"/>
  <c r="L249" i="1"/>
  <c r="K249" i="1"/>
  <c r="G249" i="1" s="1"/>
  <c r="S248" i="1"/>
  <c r="R248" i="1"/>
  <c r="Q248" i="1"/>
  <c r="P248" i="1"/>
  <c r="O248" i="1"/>
  <c r="N248" i="1"/>
  <c r="M248" i="1"/>
  <c r="L248" i="1"/>
  <c r="K248" i="1"/>
  <c r="G248" i="1"/>
  <c r="S247" i="1"/>
  <c r="R247" i="1"/>
  <c r="R243" i="1" s="1"/>
  <c r="Q247" i="1"/>
  <c r="Q243" i="1" s="1"/>
  <c r="P247" i="1"/>
  <c r="P243" i="1" s="1"/>
  <c r="O247" i="1"/>
  <c r="N247" i="1"/>
  <c r="M247" i="1"/>
  <c r="M243" i="1" s="1"/>
  <c r="L247" i="1"/>
  <c r="G247" i="1" s="1"/>
  <c r="K247" i="1"/>
  <c r="S246" i="1"/>
  <c r="R246" i="1"/>
  <c r="Q246" i="1"/>
  <c r="P246" i="1"/>
  <c r="O246" i="1"/>
  <c r="O243" i="1" s="1"/>
  <c r="N246" i="1"/>
  <c r="N243" i="1" s="1"/>
  <c r="M246" i="1"/>
  <c r="L246" i="1"/>
  <c r="L243" i="1" s="1"/>
  <c r="K246" i="1"/>
  <c r="G246" i="1" s="1"/>
  <c r="G245" i="1"/>
  <c r="S243" i="1"/>
  <c r="C243" i="1"/>
  <c r="G240" i="1"/>
  <c r="J239" i="1"/>
  <c r="J233" i="1" s="1"/>
  <c r="I239" i="1"/>
  <c r="G239" i="1" s="1"/>
  <c r="J238" i="1"/>
  <c r="I238" i="1"/>
  <c r="G238" i="1" s="1"/>
  <c r="G237" i="1"/>
  <c r="G236" i="1"/>
  <c r="J235" i="1"/>
  <c r="I235" i="1"/>
  <c r="G235" i="1"/>
  <c r="H233" i="1"/>
  <c r="C233" i="1"/>
  <c r="G230" i="1"/>
  <c r="S224" i="1"/>
  <c r="R224" i="1"/>
  <c r="R223" i="1" s="1"/>
  <c r="Q224" i="1"/>
  <c r="G224" i="1" s="1"/>
  <c r="G225" i="1" s="1"/>
  <c r="G226" i="1" s="1"/>
  <c r="P224" i="1"/>
  <c r="O224" i="1"/>
  <c r="N224" i="1"/>
  <c r="M224" i="1"/>
  <c r="L224" i="1"/>
  <c r="K224" i="1"/>
  <c r="S223" i="1"/>
  <c r="Q223" i="1"/>
  <c r="P223" i="1"/>
  <c r="O223" i="1"/>
  <c r="N223" i="1"/>
  <c r="M223" i="1"/>
  <c r="L223" i="1"/>
  <c r="K223" i="1"/>
  <c r="C223" i="1"/>
  <c r="S220" i="1"/>
  <c r="R220" i="1"/>
  <c r="Q220" i="1"/>
  <c r="P220" i="1"/>
  <c r="O220" i="1"/>
  <c r="N220" i="1"/>
  <c r="M220" i="1"/>
  <c r="L220" i="1"/>
  <c r="K220" i="1"/>
  <c r="K216" i="1" s="1"/>
  <c r="G220" i="1"/>
  <c r="S219" i="1"/>
  <c r="R219" i="1"/>
  <c r="Q219" i="1"/>
  <c r="Q216" i="1" s="1"/>
  <c r="P219" i="1"/>
  <c r="O219" i="1"/>
  <c r="N219" i="1"/>
  <c r="M219" i="1"/>
  <c r="L219" i="1"/>
  <c r="K219" i="1"/>
  <c r="G219" i="1" s="1"/>
  <c r="S218" i="1"/>
  <c r="S216" i="1" s="1"/>
  <c r="R218" i="1"/>
  <c r="R216" i="1" s="1"/>
  <c r="Q218" i="1"/>
  <c r="P218" i="1"/>
  <c r="P216" i="1" s="1"/>
  <c r="O218" i="1"/>
  <c r="O216" i="1" s="1"/>
  <c r="N218" i="1"/>
  <c r="N216" i="1" s="1"/>
  <c r="M218" i="1"/>
  <c r="L218" i="1"/>
  <c r="L216" i="1" s="1"/>
  <c r="K218" i="1"/>
  <c r="G218" i="1" s="1"/>
  <c r="M216" i="1"/>
  <c r="C216" i="1"/>
  <c r="S213" i="1"/>
  <c r="R213" i="1"/>
  <c r="Q213" i="1"/>
  <c r="P213" i="1"/>
  <c r="O213" i="1"/>
  <c r="N213" i="1"/>
  <c r="M213" i="1"/>
  <c r="L213" i="1"/>
  <c r="K213" i="1"/>
  <c r="G213" i="1" s="1"/>
  <c r="S212" i="1"/>
  <c r="R212" i="1"/>
  <c r="Q212" i="1"/>
  <c r="P212" i="1"/>
  <c r="O212" i="1"/>
  <c r="N212" i="1"/>
  <c r="M212" i="1"/>
  <c r="L212" i="1"/>
  <c r="K212" i="1"/>
  <c r="G212" i="1" s="1"/>
  <c r="G211" i="1"/>
  <c r="S210" i="1"/>
  <c r="R210" i="1"/>
  <c r="Q210" i="1"/>
  <c r="P210" i="1"/>
  <c r="O210" i="1"/>
  <c r="N210" i="1"/>
  <c r="M210" i="1"/>
  <c r="L210" i="1"/>
  <c r="K210" i="1"/>
  <c r="G210" i="1"/>
  <c r="S209" i="1"/>
  <c r="S205" i="1" s="1"/>
  <c r="R209" i="1"/>
  <c r="Q209" i="1"/>
  <c r="P209" i="1"/>
  <c r="P205" i="1" s="1"/>
  <c r="O209" i="1"/>
  <c r="N209" i="1"/>
  <c r="M209" i="1"/>
  <c r="L209" i="1"/>
  <c r="K209" i="1"/>
  <c r="G209" i="1" s="1"/>
  <c r="S208" i="1"/>
  <c r="R208" i="1"/>
  <c r="Q208" i="1"/>
  <c r="Q205" i="1" s="1"/>
  <c r="P208" i="1"/>
  <c r="O208" i="1"/>
  <c r="O205" i="1" s="1"/>
  <c r="N208" i="1"/>
  <c r="N205" i="1" s="1"/>
  <c r="M208" i="1"/>
  <c r="G208" i="1" s="1"/>
  <c r="L208" i="1"/>
  <c r="K208" i="1"/>
  <c r="S207" i="1"/>
  <c r="R207" i="1"/>
  <c r="Q207" i="1"/>
  <c r="P207" i="1"/>
  <c r="O207" i="1"/>
  <c r="N207" i="1"/>
  <c r="M207" i="1"/>
  <c r="L207" i="1"/>
  <c r="L205" i="1" s="1"/>
  <c r="K207" i="1"/>
  <c r="K205" i="1" s="1"/>
  <c r="R205" i="1"/>
  <c r="C205" i="1"/>
  <c r="G202" i="1"/>
  <c r="G201" i="1"/>
  <c r="G203" i="1" s="1"/>
  <c r="S200" i="1"/>
  <c r="R200" i="1"/>
  <c r="Q200" i="1"/>
  <c r="P200" i="1"/>
  <c r="O200" i="1"/>
  <c r="N200" i="1"/>
  <c r="M200" i="1"/>
  <c r="L200" i="1"/>
  <c r="J197" i="1"/>
  <c r="I197" i="1"/>
  <c r="G197" i="1" s="1"/>
  <c r="G196" i="1"/>
  <c r="J195" i="1"/>
  <c r="I195" i="1"/>
  <c r="G195" i="1"/>
  <c r="J194" i="1"/>
  <c r="I194" i="1"/>
  <c r="G194" i="1"/>
  <c r="G193" i="1"/>
  <c r="J192" i="1"/>
  <c r="J184" i="1" s="1"/>
  <c r="I192" i="1"/>
  <c r="G192" i="1" s="1"/>
  <c r="J191" i="1"/>
  <c r="I191" i="1"/>
  <c r="G191" i="1" s="1"/>
  <c r="G190" i="1"/>
  <c r="J189" i="1"/>
  <c r="I189" i="1"/>
  <c r="G189" i="1" s="1"/>
  <c r="G188" i="1"/>
  <c r="G187" i="1"/>
  <c r="G186" i="1"/>
  <c r="G185" i="1" s="1"/>
  <c r="G198" i="1" s="1"/>
  <c r="I184" i="1"/>
  <c r="H184" i="1"/>
  <c r="C184" i="1"/>
  <c r="G182" i="1"/>
  <c r="J177" i="1"/>
  <c r="G177" i="1" s="1"/>
  <c r="G176" i="1" s="1"/>
  <c r="G178" i="1" s="1"/>
  <c r="I177" i="1"/>
  <c r="I175" i="1" s="1"/>
  <c r="H175" i="1"/>
  <c r="S172" i="1"/>
  <c r="S168" i="1" s="1"/>
  <c r="R172" i="1"/>
  <c r="Q172" i="1"/>
  <c r="Q168" i="1" s="1"/>
  <c r="P172" i="1"/>
  <c r="P168" i="1" s="1"/>
  <c r="O172" i="1"/>
  <c r="N172" i="1"/>
  <c r="M172" i="1"/>
  <c r="M168" i="1" s="1"/>
  <c r="L172" i="1"/>
  <c r="K172" i="1"/>
  <c r="G172" i="1" s="1"/>
  <c r="G171" i="1"/>
  <c r="S170" i="1"/>
  <c r="R170" i="1"/>
  <c r="Q170" i="1"/>
  <c r="P170" i="1"/>
  <c r="O170" i="1"/>
  <c r="O168" i="1" s="1"/>
  <c r="N170" i="1"/>
  <c r="N168" i="1" s="1"/>
  <c r="M170" i="1"/>
  <c r="L170" i="1"/>
  <c r="L168" i="1" s="1"/>
  <c r="K170" i="1"/>
  <c r="K168" i="1" s="1"/>
  <c r="G170" i="1"/>
  <c r="G169" i="1" s="1"/>
  <c r="G173" i="1" s="1"/>
  <c r="R168" i="1"/>
  <c r="C168" i="1"/>
  <c r="G165" i="1"/>
  <c r="G164" i="1"/>
  <c r="G163" i="1"/>
  <c r="G166" i="1" s="1"/>
  <c r="S162" i="1"/>
  <c r="R162" i="1"/>
  <c r="Q162" i="1"/>
  <c r="P162" i="1"/>
  <c r="O162" i="1"/>
  <c r="N162" i="1"/>
  <c r="M162" i="1"/>
  <c r="L162" i="1"/>
  <c r="K162" i="1"/>
  <c r="G159" i="1"/>
  <c r="J158" i="1"/>
  <c r="J153" i="1" s="1"/>
  <c r="I158" i="1"/>
  <c r="G158" i="1" s="1"/>
  <c r="G157" i="1"/>
  <c r="G156" i="1"/>
  <c r="G155" i="1"/>
  <c r="G154" i="1" s="1"/>
  <c r="G160" i="1" s="1"/>
  <c r="I153" i="1"/>
  <c r="H153" i="1"/>
  <c r="C153" i="1"/>
  <c r="G150" i="1"/>
  <c r="G149" i="1"/>
  <c r="G148" i="1" s="1"/>
  <c r="G151" i="1" s="1"/>
  <c r="J147" i="1"/>
  <c r="I147" i="1"/>
  <c r="H147" i="1"/>
  <c r="C147" i="1"/>
  <c r="S144" i="1"/>
  <c r="S142" i="1" s="1"/>
  <c r="R144" i="1"/>
  <c r="R142" i="1" s="1"/>
  <c r="Q144" i="1"/>
  <c r="P144" i="1"/>
  <c r="P142" i="1" s="1"/>
  <c r="O144" i="1"/>
  <c r="N144" i="1"/>
  <c r="M144" i="1"/>
  <c r="L144" i="1"/>
  <c r="K144" i="1"/>
  <c r="G144" i="1" s="1"/>
  <c r="Q142" i="1"/>
  <c r="O142" i="1"/>
  <c r="N142" i="1"/>
  <c r="M142" i="1"/>
  <c r="L142" i="1"/>
  <c r="K142" i="1"/>
  <c r="S139" i="1"/>
  <c r="R139" i="1"/>
  <c r="Q139" i="1"/>
  <c r="P139" i="1"/>
  <c r="O139" i="1"/>
  <c r="N139" i="1"/>
  <c r="M139" i="1"/>
  <c r="L139" i="1"/>
  <c r="L137" i="1" s="1"/>
  <c r="K139" i="1"/>
  <c r="K137" i="1" s="1"/>
  <c r="S137" i="1"/>
  <c r="R137" i="1"/>
  <c r="Q137" i="1"/>
  <c r="P137" i="1"/>
  <c r="O137" i="1"/>
  <c r="N137" i="1"/>
  <c r="M137" i="1"/>
  <c r="G134" i="1"/>
  <c r="G133" i="1" s="1"/>
  <c r="G135" i="1" s="1"/>
  <c r="S132" i="1"/>
  <c r="R132" i="1"/>
  <c r="Q132" i="1"/>
  <c r="P132" i="1"/>
  <c r="O132" i="1"/>
  <c r="N132" i="1"/>
  <c r="M132" i="1"/>
  <c r="L132" i="1"/>
  <c r="K132" i="1"/>
  <c r="J129" i="1"/>
  <c r="I129" i="1"/>
  <c r="G129" i="1" s="1"/>
  <c r="J128" i="1"/>
  <c r="I128" i="1"/>
  <c r="G128" i="1" s="1"/>
  <c r="J126" i="1"/>
  <c r="H126" i="1"/>
  <c r="C126" i="1"/>
  <c r="G123" i="1"/>
  <c r="G122" i="1" s="1"/>
  <c r="G124" i="1" s="1"/>
  <c r="S121" i="1"/>
  <c r="R121" i="1"/>
  <c r="Q121" i="1"/>
  <c r="P121" i="1"/>
  <c r="O121" i="1"/>
  <c r="N121" i="1"/>
  <c r="M121" i="1"/>
  <c r="L121" i="1"/>
  <c r="K121" i="1"/>
  <c r="G118" i="1"/>
  <c r="G117" i="1"/>
  <c r="G119" i="1" s="1"/>
  <c r="S116" i="1"/>
  <c r="R116" i="1"/>
  <c r="Q116" i="1"/>
  <c r="P116" i="1"/>
  <c r="O116" i="1"/>
  <c r="N116" i="1"/>
  <c r="M116" i="1"/>
  <c r="L116" i="1"/>
  <c r="K116" i="1"/>
  <c r="G113" i="1"/>
  <c r="G112" i="1" s="1"/>
  <c r="G114" i="1" s="1"/>
  <c r="S111" i="1"/>
  <c r="R111" i="1"/>
  <c r="Q111" i="1"/>
  <c r="P111" i="1"/>
  <c r="O111" i="1"/>
  <c r="N111" i="1"/>
  <c r="M111" i="1"/>
  <c r="L111" i="1"/>
  <c r="K111" i="1"/>
  <c r="G108" i="1"/>
  <c r="G107" i="1"/>
  <c r="J106" i="1"/>
  <c r="I106" i="1"/>
  <c r="G106" i="1" s="1"/>
  <c r="G105" i="1" s="1"/>
  <c r="G109" i="1" s="1"/>
  <c r="J104" i="1"/>
  <c r="I104" i="1"/>
  <c r="H104" i="1"/>
  <c r="C104" i="1"/>
  <c r="G101" i="1"/>
  <c r="G100" i="1"/>
  <c r="S99" i="1"/>
  <c r="S97" i="1" s="1"/>
  <c r="R99" i="1"/>
  <c r="G99" i="1" s="1"/>
  <c r="G98" i="1" s="1"/>
  <c r="G102" i="1" s="1"/>
  <c r="Q99" i="1"/>
  <c r="P99" i="1"/>
  <c r="O99" i="1"/>
  <c r="N99" i="1"/>
  <c r="M99" i="1"/>
  <c r="L99" i="1"/>
  <c r="K99" i="1"/>
  <c r="R97" i="1"/>
  <c r="Q97" i="1"/>
  <c r="P97" i="1"/>
  <c r="O97" i="1"/>
  <c r="N97" i="1"/>
  <c r="M97" i="1"/>
  <c r="L97" i="1"/>
  <c r="K97" i="1"/>
  <c r="C97" i="1"/>
  <c r="G94" i="1"/>
  <c r="G93" i="1"/>
  <c r="G92" i="1"/>
  <c r="G91" i="1"/>
  <c r="G90" i="1"/>
  <c r="G89" i="1" s="1"/>
  <c r="G95" i="1" s="1"/>
  <c r="S88" i="1"/>
  <c r="R88" i="1"/>
  <c r="P88" i="1"/>
  <c r="O88" i="1"/>
  <c r="N88" i="1"/>
  <c r="M88" i="1"/>
  <c r="L88" i="1"/>
  <c r="K88" i="1"/>
  <c r="J88" i="1"/>
  <c r="I88" i="1"/>
  <c r="H88" i="1"/>
  <c r="C88" i="1"/>
  <c r="G85" i="1"/>
  <c r="G84" i="1"/>
  <c r="G83" i="1"/>
  <c r="G82" i="1"/>
  <c r="G81" i="1"/>
  <c r="G86" i="1" s="1"/>
  <c r="S80" i="1"/>
  <c r="R80" i="1"/>
  <c r="Q80" i="1"/>
  <c r="P80" i="1"/>
  <c r="O80" i="1"/>
  <c r="N80" i="1"/>
  <c r="M80" i="1"/>
  <c r="L80" i="1"/>
  <c r="K80" i="1"/>
  <c r="J80" i="1"/>
  <c r="I80" i="1"/>
  <c r="H80" i="1"/>
  <c r="C80" i="1"/>
  <c r="G77" i="1"/>
  <c r="G76" i="1"/>
  <c r="G75" i="1"/>
  <c r="G74" i="1"/>
  <c r="G73" i="1"/>
  <c r="G72" i="1"/>
  <c r="G71" i="1" s="1"/>
  <c r="G78" i="1" s="1"/>
  <c r="S70" i="1"/>
  <c r="R70" i="1"/>
  <c r="Q70" i="1"/>
  <c r="P70" i="1"/>
  <c r="O70" i="1"/>
  <c r="N70" i="1"/>
  <c r="M70" i="1"/>
  <c r="L70" i="1"/>
  <c r="K70" i="1"/>
  <c r="J70" i="1"/>
  <c r="I70" i="1"/>
  <c r="H70" i="1"/>
  <c r="C70" i="1"/>
  <c r="G67" i="1"/>
  <c r="G66" i="1" s="1"/>
  <c r="G68" i="1" s="1"/>
  <c r="S65" i="1"/>
  <c r="R65" i="1"/>
  <c r="Q65" i="1"/>
  <c r="P65" i="1"/>
  <c r="O65" i="1"/>
  <c r="N65" i="1"/>
  <c r="M65" i="1"/>
  <c r="L65" i="1"/>
  <c r="K65" i="1"/>
  <c r="J65" i="1"/>
  <c r="I65" i="1"/>
  <c r="H65" i="1"/>
  <c r="C65" i="1"/>
  <c r="G62" i="1"/>
  <c r="S61" i="1"/>
  <c r="R61" i="1"/>
  <c r="Q61" i="1"/>
  <c r="P61" i="1"/>
  <c r="O61" i="1"/>
  <c r="N61" i="1"/>
  <c r="M61" i="1"/>
  <c r="L61" i="1"/>
  <c r="K61" i="1"/>
  <c r="G61" i="1" s="1"/>
  <c r="S60" i="1"/>
  <c r="S57" i="1" s="1"/>
  <c r="R60" i="1"/>
  <c r="R57" i="1" s="1"/>
  <c r="Q60" i="1"/>
  <c r="Q57" i="1" s="1"/>
  <c r="P60" i="1"/>
  <c r="O60" i="1"/>
  <c r="N60" i="1"/>
  <c r="N57" i="1" s="1"/>
  <c r="M60" i="1"/>
  <c r="L60" i="1"/>
  <c r="K60" i="1"/>
  <c r="G60" i="1" s="1"/>
  <c r="S59" i="1"/>
  <c r="R59" i="1"/>
  <c r="Q59" i="1"/>
  <c r="P59" i="1"/>
  <c r="P57" i="1" s="1"/>
  <c r="O59" i="1"/>
  <c r="O57" i="1" s="1"/>
  <c r="N59" i="1"/>
  <c r="M59" i="1"/>
  <c r="M57" i="1" s="1"/>
  <c r="L59" i="1"/>
  <c r="L57" i="1" s="1"/>
  <c r="K59" i="1"/>
  <c r="G59" i="1" s="1"/>
  <c r="G58" i="1" s="1"/>
  <c r="G63" i="1" s="1"/>
  <c r="C57" i="1"/>
  <c r="G54" i="1"/>
  <c r="S53" i="1"/>
  <c r="S50" i="1" s="1"/>
  <c r="R53" i="1"/>
  <c r="R50" i="1" s="1"/>
  <c r="Q53" i="1"/>
  <c r="Q50" i="1" s="1"/>
  <c r="P53" i="1"/>
  <c r="O53" i="1"/>
  <c r="N53" i="1"/>
  <c r="M53" i="1"/>
  <c r="L53" i="1"/>
  <c r="L50" i="1" s="1"/>
  <c r="K53" i="1"/>
  <c r="G53" i="1" s="1"/>
  <c r="G52" i="1"/>
  <c r="G51" i="1" s="1"/>
  <c r="G55" i="1" s="1"/>
  <c r="P50" i="1"/>
  <c r="O50" i="1"/>
  <c r="N50" i="1"/>
  <c r="M50" i="1"/>
  <c r="K50" i="1"/>
  <c r="J50" i="1"/>
  <c r="I50" i="1"/>
  <c r="H50" i="1"/>
  <c r="C50" i="1"/>
  <c r="G47" i="1"/>
  <c r="G46" i="1"/>
  <c r="G45" i="1"/>
  <c r="S44" i="1"/>
  <c r="R44" i="1"/>
  <c r="Q44" i="1"/>
  <c r="P44" i="1"/>
  <c r="O44" i="1"/>
  <c r="N44" i="1"/>
  <c r="M44" i="1"/>
  <c r="L44" i="1"/>
  <c r="K44" i="1"/>
  <c r="G44" i="1" s="1"/>
  <c r="Q43" i="1"/>
  <c r="P43" i="1"/>
  <c r="O43" i="1"/>
  <c r="N43" i="1"/>
  <c r="M43" i="1"/>
  <c r="L43" i="1"/>
  <c r="K43" i="1"/>
  <c r="K24" i="1" s="1"/>
  <c r="G42" i="1"/>
  <c r="Q41" i="1"/>
  <c r="Q24" i="1" s="1"/>
  <c r="P41" i="1"/>
  <c r="O41" i="1"/>
  <c r="N41" i="1"/>
  <c r="M41" i="1"/>
  <c r="L41" i="1"/>
  <c r="G41" i="1" s="1"/>
  <c r="K41" i="1"/>
  <c r="Q40" i="1"/>
  <c r="P40" i="1"/>
  <c r="O40" i="1"/>
  <c r="N40" i="1"/>
  <c r="M40" i="1"/>
  <c r="L40" i="1"/>
  <c r="K40" i="1"/>
  <c r="G40" i="1"/>
  <c r="S39" i="1"/>
  <c r="S24" i="1" s="1"/>
  <c r="R39" i="1"/>
  <c r="R24" i="1" s="1"/>
  <c r="Q39" i="1"/>
  <c r="P39" i="1"/>
  <c r="O39" i="1"/>
  <c r="O24" i="1" s="1"/>
  <c r="N39" i="1"/>
  <c r="M39" i="1"/>
  <c r="L39" i="1"/>
  <c r="K39" i="1"/>
  <c r="G39" i="1" s="1"/>
  <c r="S38" i="1"/>
  <c r="R38" i="1"/>
  <c r="Q38" i="1"/>
  <c r="P38" i="1"/>
  <c r="P24" i="1" s="1"/>
  <c r="O38" i="1"/>
  <c r="N38" i="1"/>
  <c r="N24" i="1" s="1"/>
  <c r="M38" i="1"/>
  <c r="L38" i="1"/>
  <c r="L24" i="1" s="1"/>
  <c r="K38" i="1"/>
  <c r="G38" i="1" s="1"/>
  <c r="M37" i="1"/>
  <c r="M24" i="1" s="1"/>
  <c r="L37" i="1"/>
  <c r="G37" i="1" s="1"/>
  <c r="K37" i="1"/>
  <c r="G36" i="1"/>
  <c r="G35" i="1"/>
  <c r="G34" i="1"/>
  <c r="G33" i="1"/>
  <c r="G32" i="1"/>
  <c r="G31" i="1"/>
  <c r="G30" i="1"/>
  <c r="G29" i="1"/>
  <c r="G28" i="1"/>
  <c r="G27" i="1"/>
  <c r="G26" i="1"/>
  <c r="J24" i="1"/>
  <c r="I24" i="1"/>
  <c r="H24" i="1"/>
  <c r="C24" i="1"/>
  <c r="C19" i="1" s="1"/>
  <c r="G106" i="2" l="1"/>
  <c r="G148" i="2"/>
  <c r="G151" i="2" s="1"/>
  <c r="G38" i="2"/>
  <c r="G248" i="2"/>
  <c r="G235" i="2"/>
  <c r="G191" i="2"/>
  <c r="G277" i="2"/>
  <c r="G197" i="2"/>
  <c r="G246" i="2"/>
  <c r="G239" i="2"/>
  <c r="G220" i="2"/>
  <c r="C19" i="2"/>
  <c r="G59" i="2"/>
  <c r="G158" i="2"/>
  <c r="G154" i="2" s="1"/>
  <c r="G160" i="2" s="1"/>
  <c r="G170" i="2"/>
  <c r="G37" i="2"/>
  <c r="G39" i="2"/>
  <c r="G41" i="2"/>
  <c r="G172" i="2"/>
  <c r="G128" i="2"/>
  <c r="G189" i="2"/>
  <c r="G213" i="2"/>
  <c r="G81" i="2"/>
  <c r="G86" i="2" s="1"/>
  <c r="G163" i="2"/>
  <c r="G166" i="2" s="1"/>
  <c r="G266" i="2"/>
  <c r="G60" i="2"/>
  <c r="G129" i="2"/>
  <c r="G207" i="2"/>
  <c r="G219" i="2"/>
  <c r="I233" i="2"/>
  <c r="G287" i="2"/>
  <c r="G268" i="2"/>
  <c r="G209" i="2"/>
  <c r="G254" i="2"/>
  <c r="G139" i="2"/>
  <c r="G138" i="2" s="1"/>
  <c r="G290" i="2"/>
  <c r="G43" i="2"/>
  <c r="G89" i="2"/>
  <c r="G95" i="2" s="1"/>
  <c r="G255" i="2"/>
  <c r="G253" i="2" s="1"/>
  <c r="G262" i="2" s="1"/>
  <c r="G40" i="2"/>
  <c r="G177" i="2"/>
  <c r="G176" i="2" s="1"/>
  <c r="G178" i="2" s="1"/>
  <c r="G212" i="2"/>
  <c r="G224" i="2"/>
  <c r="G225" i="2" s="1"/>
  <c r="G226" i="2" s="1"/>
  <c r="G238" i="2"/>
  <c r="G105" i="2"/>
  <c r="G109" i="2" s="1"/>
  <c r="G247" i="2"/>
  <c r="G195" i="2"/>
  <c r="G267" i="2"/>
  <c r="G61" i="2"/>
  <c r="G71" i="2"/>
  <c r="G78" i="2" s="1"/>
  <c r="G208" i="2"/>
  <c r="G218" i="2"/>
  <c r="G249" i="2"/>
  <c r="G269" i="2"/>
  <c r="G53" i="2"/>
  <c r="G51" i="2" s="1"/>
  <c r="G55" i="2" s="1"/>
  <c r="G99" i="2"/>
  <c r="G98" i="2" s="1"/>
  <c r="G102" i="2" s="1"/>
  <c r="G210" i="2"/>
  <c r="G280" i="2"/>
  <c r="G275" i="2" s="1"/>
  <c r="G282" i="2" s="1"/>
  <c r="G44" i="2"/>
  <c r="G144" i="2"/>
  <c r="G143" i="2" s="1"/>
  <c r="G289" i="2"/>
  <c r="S18" i="2"/>
  <c r="I18" i="2"/>
  <c r="N18" i="2"/>
  <c r="O18" i="2"/>
  <c r="P18" i="2"/>
  <c r="Q18" i="2"/>
  <c r="J233" i="2"/>
  <c r="J18" i="2" s="1"/>
  <c r="L18" i="2"/>
  <c r="G25" i="1"/>
  <c r="G48" i="1" s="1"/>
  <c r="G244" i="1"/>
  <c r="G250" i="1" s="1"/>
  <c r="G275" i="1"/>
  <c r="G282" i="1" s="1"/>
  <c r="G217" i="1"/>
  <c r="G221" i="1" s="1"/>
  <c r="G127" i="1"/>
  <c r="G130" i="1" s="1"/>
  <c r="G234" i="1"/>
  <c r="G241" i="1" s="1"/>
  <c r="G145" i="1"/>
  <c r="G143" i="1"/>
  <c r="G265" i="1"/>
  <c r="G272" i="1" s="1"/>
  <c r="G43" i="1"/>
  <c r="I126" i="1"/>
  <c r="G21" i="1" s="1"/>
  <c r="G139" i="1"/>
  <c r="G207" i="1"/>
  <c r="G206" i="1" s="1"/>
  <c r="G214" i="1" s="1"/>
  <c r="I233" i="1"/>
  <c r="K57" i="1"/>
  <c r="K243" i="1"/>
  <c r="I274" i="1"/>
  <c r="J175" i="1"/>
  <c r="M205" i="1"/>
  <c r="I252" i="1"/>
  <c r="G268" i="1"/>
  <c r="G58" i="2" l="1"/>
  <c r="G63" i="2" s="1"/>
  <c r="G169" i="2"/>
  <c r="G173" i="2" s="1"/>
  <c r="G234" i="2"/>
  <c r="G241" i="2" s="1"/>
  <c r="G140" i="2"/>
  <c r="G244" i="2"/>
  <c r="G250" i="2" s="1"/>
  <c r="G285" i="2"/>
  <c r="G291" i="2" s="1"/>
  <c r="G25" i="2"/>
  <c r="G48" i="2" s="1"/>
  <c r="G185" i="2"/>
  <c r="G198" i="2" s="1"/>
  <c r="G206" i="2"/>
  <c r="G214" i="2" s="1"/>
  <c r="G265" i="2"/>
  <c r="G272" i="2" s="1"/>
  <c r="G217" i="2"/>
  <c r="G221" i="2" s="1"/>
  <c r="G127" i="2"/>
  <c r="G130" i="2" s="1"/>
  <c r="G145" i="2"/>
  <c r="K18" i="2"/>
  <c r="G21" i="2" s="1"/>
  <c r="G138" i="1"/>
  <c r="G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40" authorId="0" shapeId="0" xr:uid="{0E11E044-BA86-4CF0-94B9-006E73A6F9A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1" authorId="0" shapeId="0" xr:uid="{837ECD97-F0D3-46D1-A3BC-A0470973589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2" authorId="0" shapeId="0" xr:uid="{1295170C-1281-41F7-8B08-7D1DA4471F6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3" authorId="0" shapeId="0" xr:uid="{EA7838DE-03E1-4DE5-9B9F-3D2AA962425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5" authorId="0" shapeId="0" xr:uid="{7FAA27E7-6237-496C-AE14-39182725D94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6" authorId="0" shapeId="0" xr:uid="{8BD3EB1D-0C37-4A69-BAE4-02E01F0C66B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7" authorId="0" shapeId="0" xr:uid="{5A354CBE-EA01-4501-BD74-F57CF32D99B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8" authorId="0" shapeId="0" xr:uid="{CD1F3457-CF63-404D-A691-55423AF1DEC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40" authorId="0" shapeId="0" xr:uid="{65BA379A-980B-4F3E-A8C0-E798A1E8AA6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1" authorId="0" shapeId="0" xr:uid="{A3A875AE-9EBF-4F68-B6EA-F41B52715D8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2" authorId="0" shapeId="0" xr:uid="{1BD66995-C5FD-4282-A835-1247754D3F6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3" authorId="0" shapeId="0" xr:uid="{C617E887-6042-48CA-AE57-8F410D746C1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5" authorId="0" shapeId="0" xr:uid="{7F2BE4F4-3A59-48BC-80CA-83FE21B3BD18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6" authorId="0" shapeId="0" xr:uid="{59475CD6-2C80-4076-BC55-A21D26DBECC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7" authorId="0" shapeId="0" xr:uid="{83D78C99-16BC-483F-805F-3632082709D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8" authorId="0" shapeId="0" xr:uid="{ECA8B266-7269-4A65-8CE4-EB38F4B5314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</commentList>
</comments>
</file>

<file path=xl/sharedStrings.xml><?xml version="1.0" encoding="utf-8"?>
<sst xmlns="http://schemas.openxmlformats.org/spreadsheetml/2006/main" count="920" uniqueCount="96">
  <si>
    <t>DIRECCIÓN DE RECURSOS HUMANOS</t>
  </si>
  <si>
    <t>REPROGRAMACION DE SERVICIOS DEL RENGLÓN 029 "OTRAS REMUNERACIONES DE PERSONAL TEMPORAL</t>
  </si>
  <si>
    <t>FUENTE DE FINANCIAMIENTO 11 "INGRESOS CORRIENTES", 29 "OTROS RECURSOS DEL TESORO CON AFECTACIÓN ESPECIFICA</t>
  </si>
  <si>
    <t>31 "INGRESOS PROPIOS", 41 "COLOCACIONES INTERNAS"</t>
  </si>
  <si>
    <t>PERIODO FISCAL 2025</t>
  </si>
  <si>
    <t>REPROGRAMACION ANUAL</t>
  </si>
  <si>
    <t>Categoría Programática y Partida Presupuestaria y Naturaleza de los Servicios</t>
  </si>
  <si>
    <t>Servicios que Presta</t>
  </si>
  <si>
    <t>Monto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</si>
  <si>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</si>
  <si>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</si>
  <si>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</si>
  <si>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</si>
  <si>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</si>
  <si>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</si>
  <si>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</si>
  <si>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</si>
  <si>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</si>
  <si>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</si>
  <si>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</si>
  <si>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</si>
  <si>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</si>
  <si>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No. De contrataciones</t>
  </si>
  <si>
    <t>Vigencia del contrato</t>
  </si>
  <si>
    <t>(Técnicos o Profesionales)</t>
  </si>
  <si>
    <t>Mensual</t>
  </si>
  <si>
    <t>Unidad Ejecutora</t>
  </si>
  <si>
    <t>PRESUPUESTO</t>
  </si>
  <si>
    <t>PROGRAMADO</t>
  </si>
  <si>
    <t>OFICINAS CENTRALES</t>
  </si>
  <si>
    <t>2025-11130016-217-31-00-000-009-029-0101-11-0000-0000</t>
  </si>
  <si>
    <t>02/01/2025 al 31/03/2025</t>
  </si>
  <si>
    <t>Servicios Tecnicos</t>
  </si>
  <si>
    <t>02/01/2025 AL 31/12/2025</t>
  </si>
  <si>
    <t>Servicios Profesionales</t>
  </si>
  <si>
    <t>02/01/2025 al 31/12/2025</t>
  </si>
  <si>
    <t>04/03/2025 al 30/07/2025</t>
  </si>
  <si>
    <t>01/04/2025 al 31/12/2025</t>
  </si>
  <si>
    <t>15/04/2025 al 31/12/2025</t>
  </si>
  <si>
    <t>Servcicios Profesionales</t>
  </si>
  <si>
    <t>PENDIETE PROGRAMAR</t>
  </si>
  <si>
    <t>2025-11130016-217-31-00-000-010-029-0101-29-0101-0005</t>
  </si>
  <si>
    <t>2025-11130016-217-31-00-000-009-029-0101-41-1204-0090</t>
  </si>
  <si>
    <t>Servicios Profeonales</t>
  </si>
  <si>
    <t>2025-11130016-217-31-00-000-017-029-0101-29-0101-0005</t>
  </si>
  <si>
    <t>DIRECCIÓN REGIONAL METROPOLITANA</t>
  </si>
  <si>
    <t>2025-11130016-217-31-00-000-010-029-0108-11-0000-0000</t>
  </si>
  <si>
    <t>DIRECCIÓN REGIONAL ALTIPLANO CENTRAL</t>
  </si>
  <si>
    <t>2025-11130016-217-31-00-000-010-029-0701-11-0000-0000</t>
  </si>
  <si>
    <t>DIRECCIÓN REGIONAL ALTIPLANO OCCIDENTAL</t>
  </si>
  <si>
    <t>2025-11130016-217-31-00-000-010-029-0901-11-0000-0000</t>
  </si>
  <si>
    <t>2025-11130016-217-31-00-000-010-029-0901-29-0101-0005</t>
  </si>
  <si>
    <t>DIRECCIÓN REGIONAL COSTA SUR</t>
  </si>
  <si>
    <t>2025-11130016-217-31-00-000-010-029-1101-11-0000-0000</t>
  </si>
  <si>
    <t>02/01/2025 al 06/01/2025</t>
  </si>
  <si>
    <t>2025-11130016-217-31-00-000-017-029-1101-11-0000-0000</t>
  </si>
  <si>
    <t>01/04/2025 AL 31/12/2025</t>
  </si>
  <si>
    <t>2025-11130016-217-31-00-000-018-029-1101-11-0000-0000</t>
  </si>
  <si>
    <t>2025-11130016-217-31-00-000-010-029-1101-29-0000-0000</t>
  </si>
  <si>
    <t>DIRECCIÓN REGIONAL NOROCCIDENTE</t>
  </si>
  <si>
    <t>2025-11130016-217-31-00-000-010-029-1302-11-0000-0000</t>
  </si>
  <si>
    <t>2025-11130016-217-31-00-000-018-029-1302-11-0000-0000</t>
  </si>
  <si>
    <t>2025-11130016-217-31-00-000-016-029-1302-29-0101-0005</t>
  </si>
  <si>
    <t>2025-11130016-217-31-00-000-017-029-1302-29-0101-0005</t>
  </si>
  <si>
    <t xml:space="preserve">DIRECCIÓN REGIONAL VERAPACES </t>
  </si>
  <si>
    <t>2025-11130016-217-31-00-000-010-029-1501-11-0000-0000</t>
  </si>
  <si>
    <t>DIRECCIÓN REGIONAL VERAPACES</t>
  </si>
  <si>
    <t>2025-11130016-217-31-00-000-010-029-1601-11-0000-0000</t>
  </si>
  <si>
    <t>2025-11130016-217-31-00-000-010-029-1601-29-0101-0005</t>
  </si>
  <si>
    <t>01/04/2025 al 31/11/2025</t>
  </si>
  <si>
    <t>2025-11130016-217-31-00-000-018-029-1601-29-0101-0005</t>
  </si>
  <si>
    <t>MONUMENTO NATURAL SEMUC CHAMPEY</t>
  </si>
  <si>
    <t>2025-11130016-217-31-00-000-010-029-1611-11-0000-0000</t>
  </si>
  <si>
    <t>DIRECCIÓN REGIONAL ALTA VERAPAZ</t>
  </si>
  <si>
    <t>2025-11130016-217-31-00-000-010-029-1611-31-0000-0000</t>
  </si>
  <si>
    <t>DIRECCIÓN REGINAL DE PETEN</t>
  </si>
  <si>
    <t>2025-11130016-217-31-00-000-010-029-1703-11-0000-0000</t>
  </si>
  <si>
    <t>Servicios Profesinales</t>
  </si>
  <si>
    <t>2025-11130016-217-31-00-000-018-029-1703-11-0000-0000</t>
  </si>
  <si>
    <t>01/05/2025 al 31/12/2025</t>
  </si>
  <si>
    <t>2025-11130016-217-31-00-000-010-029-1703-29-0101-0005</t>
  </si>
  <si>
    <t>1/04/2025 al 31/12/2025</t>
  </si>
  <si>
    <t>Serviciios Profesionales</t>
  </si>
  <si>
    <t>2025-11130016-217-31-00-000-010-029-1703-41-1204-0090</t>
  </si>
  <si>
    <t>TECHO</t>
  </si>
  <si>
    <t>2025-11130016-217-31-00-000-018-029-1703-41-1204-0090</t>
  </si>
  <si>
    <t>2025-11130016-217-31-00-000-010-029-1704-11-0000-0000</t>
  </si>
  <si>
    <t>DIRECCIÓN REGIONAL NORORIENTE</t>
  </si>
  <si>
    <t>2025-11130016-217-31-00-000-010-029-1801-11-0000-0000</t>
  </si>
  <si>
    <t>2025-11130016-217-31-00-000-010-029-1801-29-0101-0005</t>
  </si>
  <si>
    <t>DIRECCIÓN REGIONAL ORIENTE (ZACAPA)</t>
  </si>
  <si>
    <t>2025-11130016-217-31-00-000-010-029-1901-11-0000-0000</t>
  </si>
  <si>
    <t>2025-11130016-217-31-00-000-010-029-1901-29-0000-0000</t>
  </si>
  <si>
    <t>DIRECCIÓN REGIONAL SURORIENTE (JUTIAPA)</t>
  </si>
  <si>
    <t>2025-11130016-217-31-00-000-010-029-2201-11-0000-0000</t>
  </si>
  <si>
    <t>2025-11130016-217-31-00-000-010-029-2201-29-0101-0005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</si>
</sst>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_(&quot;Q&quot;* #,##0.00_);_(&quot;Q&quot;* \(#,##0.00\);_(&quot;Q&quot;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name val="Arial Unicode MS"/>
      <family val="2"/>
    </font>
    <font>
      <b/>
      <sz val="11"/>
      <name val="Arial Unicode MS"/>
      <family val="2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49" fontId="5" fillId="0" borderId="0" xfId="0" applyNumberFormat="1" applyFont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0" borderId="3" xfId="0" applyBorder="1"/>
    <xf numFmtId="0" fontId="7" fillId="0" borderId="3" xfId="0" applyFont="1" applyBorder="1"/>
    <xf numFmtId="0" fontId="0" fillId="0" borderId="5" xfId="0" applyBorder="1"/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/>
    <xf numFmtId="164" fontId="8" fillId="0" borderId="5" xfId="0" applyNumberFormat="1" applyFont="1" applyBorder="1" applyAlignment="1">
      <alignment vertical="center" wrapText="1"/>
    </xf>
    <xf numFmtId="164" fontId="7" fillId="0" borderId="5" xfId="0" applyNumberFormat="1" applyFont="1" applyBorder="1"/>
    <xf numFmtId="0" fontId="8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0" fillId="0" borderId="4" xfId="0" applyBorder="1"/>
    <xf numFmtId="0" fontId="0" fillId="3" borderId="2" xfId="0" applyFill="1" applyBorder="1"/>
    <xf numFmtId="0" fontId="8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 wrapText="1"/>
    </xf>
    <xf numFmtId="0" fontId="0" fillId="0" borderId="2" xfId="0" applyBorder="1"/>
    <xf numFmtId="0" fontId="7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164" fontId="0" fillId="0" borderId="2" xfId="0" applyNumberFormat="1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8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wrapText="1"/>
    </xf>
    <xf numFmtId="164" fontId="7" fillId="0" borderId="3" xfId="0" applyNumberFormat="1" applyFont="1" applyBorder="1"/>
    <xf numFmtId="4" fontId="0" fillId="0" borderId="3" xfId="0" applyNumberFormat="1" applyBorder="1"/>
    <xf numFmtId="164" fontId="0" fillId="3" borderId="2" xfId="0" applyNumberFormat="1" applyFill="1" applyBorder="1"/>
    <xf numFmtId="0" fontId="2" fillId="3" borderId="4" xfId="0" applyFont="1" applyFill="1" applyBorder="1"/>
    <xf numFmtId="164" fontId="0" fillId="3" borderId="4" xfId="0" applyNumberFormat="1" applyFill="1" applyBorder="1"/>
    <xf numFmtId="164" fontId="7" fillId="3" borderId="4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/>
    <xf numFmtId="4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8" fillId="3" borderId="4" xfId="0" applyFont="1" applyFill="1" applyBorder="1" applyAlignment="1">
      <alignment vertical="center" wrapText="1"/>
    </xf>
    <xf numFmtId="2" fontId="0" fillId="3" borderId="4" xfId="0" applyNumberFormat="1" applyFill="1" applyBorder="1"/>
    <xf numFmtId="4" fontId="0" fillId="3" borderId="4" xfId="0" applyNumberFormat="1" applyFill="1" applyBorder="1"/>
    <xf numFmtId="4" fontId="0" fillId="0" borderId="2" xfId="0" applyNumberFormat="1" applyBorder="1" applyAlignment="1">
      <alignment vertical="center" wrapText="1"/>
    </xf>
    <xf numFmtId="0" fontId="7" fillId="3" borderId="4" xfId="0" applyFont="1" applyFill="1" applyBorder="1"/>
    <xf numFmtId="4" fontId="0" fillId="3" borderId="2" xfId="0" applyNumberFormat="1" applyFill="1" applyBorder="1"/>
    <xf numFmtId="0" fontId="2" fillId="0" borderId="3" xfId="0" applyFont="1" applyBorder="1"/>
    <xf numFmtId="0" fontId="9" fillId="3" borderId="4" xfId="0" applyFont="1" applyFill="1" applyBorder="1"/>
    <xf numFmtId="0" fontId="0" fillId="0" borderId="6" xfId="0" applyBorder="1"/>
    <xf numFmtId="4" fontId="7" fillId="0" borderId="2" xfId="0" applyNumberFormat="1" applyFont="1" applyBorder="1"/>
    <xf numFmtId="4" fontId="7" fillId="0" borderId="2" xfId="0" applyNumberFormat="1" applyFont="1" applyBorder="1" applyAlignment="1">
      <alignment wrapText="1"/>
    </xf>
    <xf numFmtId="4" fontId="10" fillId="0" borderId="2" xfId="1" applyNumberFormat="1" applyFont="1" applyFill="1" applyBorder="1" applyAlignment="1">
      <alignment horizontal="center" vertical="center" wrapText="1"/>
    </xf>
    <xf numFmtId="165" fontId="10" fillId="0" borderId="2" xfId="1" applyFont="1" applyFill="1" applyBorder="1" applyAlignment="1">
      <alignment horizontal="center" vertical="center" wrapText="1"/>
    </xf>
    <xf numFmtId="165" fontId="10" fillId="0" borderId="3" xfId="1" applyFont="1" applyFill="1" applyBorder="1" applyAlignment="1">
      <alignment horizontal="center" vertical="center" wrapText="1"/>
    </xf>
    <xf numFmtId="165" fontId="10" fillId="3" borderId="4" xfId="1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11" fillId="0" borderId="2" xfId="0" applyFont="1" applyBorder="1"/>
    <xf numFmtId="0" fontId="7" fillId="0" borderId="3" xfId="0" applyFont="1" applyBorder="1" applyAlignment="1">
      <alignment wrapText="1"/>
    </xf>
    <xf numFmtId="164" fontId="2" fillId="3" borderId="4" xfId="0" applyNumberFormat="1" applyFont="1" applyFill="1" applyBorder="1"/>
    <xf numFmtId="4" fontId="9" fillId="0" borderId="2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4" fontId="9" fillId="0" borderId="2" xfId="0" applyNumberFormat="1" applyFont="1" applyBorder="1"/>
    <xf numFmtId="14" fontId="0" fillId="0" borderId="2" xfId="0" applyNumberFormat="1" applyBorder="1" applyAlignment="1">
      <alignment wrapText="1"/>
    </xf>
    <xf numFmtId="0" fontId="11" fillId="3" borderId="4" xfId="0" applyFont="1" applyFill="1" applyBorder="1"/>
    <xf numFmtId="4" fontId="0" fillId="0" borderId="4" xfId="0" applyNumberFormat="1" applyBorder="1"/>
    <xf numFmtId="164" fontId="11" fillId="0" borderId="2" xfId="0" applyNumberFormat="1" applyFont="1" applyBorder="1"/>
    <xf numFmtId="164" fontId="0" fillId="0" borderId="0" xfId="0" applyNumberFormat="1"/>
    <xf numFmtId="4" fontId="0" fillId="4" borderId="2" xfId="0" applyNumberFormat="1" applyFill="1" applyBorder="1"/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95250</xdr:rowOff>
    </xdr:from>
    <xdr:to>
      <xdr:col>2</xdr:col>
      <xdr:colOff>462492</xdr:colOff>
      <xdr:row>9</xdr:row>
      <xdr:rowOff>82550</xdr:rowOff>
    </xdr:to>
    <xdr:pic>
      <xdr:nvPicPr>
        <xdr:cNvPr id="2" name="Imagen 1" descr="Hoja Membretada Carta, CONAP Central">
          <a:extLst>
            <a:ext uri="{FF2B5EF4-FFF2-40B4-BE49-F238E27FC236}">
              <a16:creationId xmlns:a16="http://schemas.microsoft.com/office/drawing/2014/main" id="{E5CD868E-78EB-4684-B90F-C576381E2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324" b="85057"/>
        <a:stretch/>
      </xdr:blipFill>
      <xdr:spPr bwMode="auto">
        <a:xfrm>
          <a:off x="971550" y="476250"/>
          <a:ext cx="4672542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95250</xdr:rowOff>
    </xdr:from>
    <xdr:to>
      <xdr:col>2</xdr:col>
      <xdr:colOff>462492</xdr:colOff>
      <xdr:row>9</xdr:row>
      <xdr:rowOff>82550</xdr:rowOff>
    </xdr:to>
    <xdr:pic>
      <xdr:nvPicPr>
        <xdr:cNvPr id="2" name="Imagen 1" descr="Hoja Membretada Carta, CONAP Central">
          <a:extLst>
            <a:ext uri="{FF2B5EF4-FFF2-40B4-BE49-F238E27FC236}">
              <a16:creationId xmlns:a16="http://schemas.microsoft.com/office/drawing/2014/main" id="{91378437-85F5-44D7-B73C-FDAD35BC7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324" b="85057"/>
        <a:stretch/>
      </xdr:blipFill>
      <xdr:spPr bwMode="auto">
        <a:xfrm>
          <a:off x="971550" y="476250"/>
          <a:ext cx="4672542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26E-7D11-4E33-A1D3-0E29D7BC20AF}">
  <dimension ref="B9:T291"/>
  <sheetViews>
    <sheetView topLeftCell="A11" workbookViewId="0">
      <selection activeCell="B24" sqref="B24"/>
    </sheetView>
  </sheetViews>
  <sheetFormatPr baseColWidth="10" defaultRowHeight="15"/>
  <cols>
    <col min="2" max="2" width="66.28515625" customWidth="1"/>
    <col min="3" max="3" width="24.42578125" customWidth="1"/>
    <col min="4" max="4" width="16" customWidth="1"/>
    <col min="5" max="5" width="27" customWidth="1"/>
    <col min="6" max="6" width="18.140625" customWidth="1"/>
    <col min="7" max="7" width="17.85546875" style="79" bestFit="1" customWidth="1"/>
    <col min="8" max="8" width="14.85546875" bestFit="1" customWidth="1"/>
    <col min="9" max="15" width="13.140625" bestFit="1" customWidth="1"/>
    <col min="16" max="16" width="16.42578125" customWidth="1"/>
    <col min="17" max="17" width="13.85546875" customWidth="1"/>
    <col min="18" max="18" width="15.5703125" customWidth="1"/>
    <col min="19" max="19" width="16" customWidth="1"/>
  </cols>
  <sheetData>
    <row r="9" spans="2:20" ht="28.5" customHeight="1">
      <c r="B9" s="82" t="s">
        <v>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1" spans="2:20" ht="26.25" customHeight="1">
      <c r="B11" s="83" t="s">
        <v>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2:20" ht="26.25" customHeight="1">
      <c r="B12" s="83" t="s">
        <v>2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2:20" ht="26.25" customHeight="1">
      <c r="B13" s="83" t="s">
        <v>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2:20" ht="26.25" customHeight="1">
      <c r="B14" s="83" t="s">
        <v>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6" spans="2:20" ht="42.75" customHeight="1">
      <c r="B16" s="84" t="s">
        <v>5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1"/>
    </row>
    <row r="17" spans="2:19">
      <c r="B17" s="81" t="s">
        <v>6</v>
      </c>
      <c r="C17" s="3"/>
      <c r="D17" s="3"/>
      <c r="E17" s="3" t="s">
        <v>7</v>
      </c>
      <c r="F17" s="3" t="s">
        <v>8</v>
      </c>
      <c r="G17" s="4" t="s">
        <v>9</v>
      </c>
      <c r="H17" s="2" t="s">
        <v>10</v>
      </c>
      <c r="I17" s="2" t="s">
        <v>11</v>
      </c>
      <c r="J17" s="2" t="s">
        <v>12</v>
      </c>
      <c r="K17" s="2" t="s">
        <v>13</v>
      </c>
      <c r="L17" s="2" t="s">
        <v>14</v>
      </c>
      <c r="M17" s="2" t="s">
        <v>15</v>
      </c>
      <c r="N17" s="2" t="s">
        <v>16</v>
      </c>
      <c r="O17" s="2" t="s">
        <v>17</v>
      </c>
      <c r="P17" s="2" t="s">
        <v>18</v>
      </c>
      <c r="Q17" s="2" t="s">
        <v>19</v>
      </c>
      <c r="R17" s="2" t="s">
        <v>20</v>
      </c>
      <c r="S17" s="2" t="s">
        <v>21</v>
      </c>
    </row>
    <row r="18" spans="2:19" ht="30">
      <c r="B18" s="81"/>
      <c r="C18" s="5" t="s">
        <v>22</v>
      </c>
      <c r="D18" s="5" t="s">
        <v>23</v>
      </c>
      <c r="E18" s="5" t="s">
        <v>24</v>
      </c>
      <c r="F18" s="5" t="s">
        <v>25</v>
      </c>
      <c r="G18" s="6" t="s">
        <v>26</v>
      </c>
      <c r="H18" s="7">
        <f t="shared" ref="H18:S18" si="0">H24+H50+H57+H65+H70+H80+H88+H97+H104+H111+H116+H121+H126+H132+H137+H142+H147+H153+H162+H168+H175+H180+H184+H200+H205+H216+H223+H228+H233+H243+H252+H264+H274+H284</f>
        <v>1185467.7829032259</v>
      </c>
      <c r="I18" s="7">
        <f t="shared" si="0"/>
        <v>1208650</v>
      </c>
      <c r="J18" s="7">
        <f t="shared" si="0"/>
        <v>1246391.95</v>
      </c>
      <c r="K18" s="7">
        <f t="shared" si="0"/>
        <v>1550150</v>
      </c>
      <c r="L18" s="7">
        <f t="shared" si="0"/>
        <v>1556150</v>
      </c>
      <c r="M18" s="7">
        <f t="shared" si="0"/>
        <v>1556150</v>
      </c>
      <c r="N18" s="7">
        <f t="shared" si="0"/>
        <v>1511150</v>
      </c>
      <c r="O18" s="7">
        <f t="shared" si="0"/>
        <v>1511150</v>
      </c>
      <c r="P18" s="7">
        <f t="shared" si="0"/>
        <v>1511150</v>
      </c>
      <c r="Q18" s="7">
        <f t="shared" si="0"/>
        <v>1549859.6774193547</v>
      </c>
      <c r="R18" s="7">
        <f t="shared" si="0"/>
        <v>1430150</v>
      </c>
      <c r="S18" s="7">
        <f t="shared" si="0"/>
        <v>1430150</v>
      </c>
    </row>
    <row r="19" spans="2:19" ht="15.75">
      <c r="B19" s="8"/>
      <c r="C19" s="9">
        <f>SUM(C24+C50+C65+C70+C80+C88+C97+C104+C111+C116+C121+C126+C132+C137+C142+C147+C153+C162+C168+C175+C184+C205+C233+C243+C252+C264+C274+C284)+C57+C200+C216+C223</f>
        <v>331</v>
      </c>
      <c r="D19" s="8"/>
      <c r="E19" s="8"/>
      <c r="F19" s="8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2:19" ht="17.25">
      <c r="B20" s="10"/>
      <c r="C20" s="11"/>
      <c r="D20" s="11"/>
      <c r="E20" s="11"/>
      <c r="F20" s="12" t="s">
        <v>27</v>
      </c>
      <c r="G20" s="13">
        <v>17517226</v>
      </c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7.25">
      <c r="B21" s="11"/>
      <c r="C21" s="11"/>
      <c r="D21" s="11"/>
      <c r="E21" s="11"/>
      <c r="F21" s="12" t="s">
        <v>28</v>
      </c>
      <c r="G21" s="14">
        <f>SUM(H18:S18)</f>
        <v>17246569.410322584</v>
      </c>
      <c r="H21" s="1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ht="17.25">
      <c r="B22" s="11"/>
      <c r="C22" s="11"/>
      <c r="D22" s="11"/>
      <c r="E22" s="11"/>
      <c r="F22" s="11"/>
      <c r="G22" s="16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ht="17.25">
      <c r="B23" s="17" t="s">
        <v>29</v>
      </c>
      <c r="C23" s="17"/>
      <c r="D23" s="17"/>
      <c r="E23" s="17"/>
      <c r="F23" s="17"/>
      <c r="G23" s="18"/>
      <c r="H23" s="17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2:19" ht="17.25">
      <c r="B24" s="20" t="s">
        <v>30</v>
      </c>
      <c r="C24" s="21">
        <f>SUM(C26:C47)</f>
        <v>82</v>
      </c>
      <c r="D24" s="21"/>
      <c r="E24" s="21"/>
      <c r="F24" s="22" t="s">
        <v>27</v>
      </c>
      <c r="G24" s="23">
        <v>4438644</v>
      </c>
      <c r="H24" s="24">
        <f t="shared" ref="H24:S24" si="1">SUM(H26:H45)</f>
        <v>377080.64935483871</v>
      </c>
      <c r="I24" s="24">
        <f t="shared" si="1"/>
        <v>389650</v>
      </c>
      <c r="J24" s="24">
        <f t="shared" si="1"/>
        <v>427391.95</v>
      </c>
      <c r="K24" s="24">
        <f t="shared" si="1"/>
        <v>391650</v>
      </c>
      <c r="L24" s="24">
        <f t="shared" si="1"/>
        <v>391650</v>
      </c>
      <c r="M24" s="24">
        <f t="shared" si="1"/>
        <v>391650</v>
      </c>
      <c r="N24" s="24">
        <f t="shared" si="1"/>
        <v>346650</v>
      </c>
      <c r="O24" s="24">
        <f t="shared" si="1"/>
        <v>346650</v>
      </c>
      <c r="P24" s="24">
        <f t="shared" si="1"/>
        <v>346650</v>
      </c>
      <c r="Q24" s="24">
        <f t="shared" si="1"/>
        <v>346650</v>
      </c>
      <c r="R24" s="24">
        <f t="shared" si="1"/>
        <v>265650</v>
      </c>
      <c r="S24" s="24">
        <f t="shared" si="1"/>
        <v>265650</v>
      </c>
    </row>
    <row r="25" spans="2:19" ht="17.25">
      <c r="B25" s="25"/>
      <c r="C25" s="12"/>
      <c r="D25" s="12"/>
      <c r="E25" s="12"/>
      <c r="F25" s="26" t="s">
        <v>28</v>
      </c>
      <c r="G25" s="27">
        <f>SUM(G26:G47)</f>
        <v>4404572.599354839</v>
      </c>
      <c r="H25" s="28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2:19" ht="30.75" customHeight="1">
      <c r="B26" s="25"/>
      <c r="C26" s="25">
        <v>5</v>
      </c>
      <c r="D26" s="29" t="s">
        <v>31</v>
      </c>
      <c r="E26" s="25" t="s">
        <v>32</v>
      </c>
      <c r="F26" s="30">
        <v>5000</v>
      </c>
      <c r="G26" s="31">
        <f t="shared" ref="G26:G47" si="2">SUM(H26:S26)</f>
        <v>74193.55</v>
      </c>
      <c r="H26" s="30">
        <v>24193.55</v>
      </c>
      <c r="I26" s="30">
        <v>25000</v>
      </c>
      <c r="J26" s="30">
        <v>25000</v>
      </c>
      <c r="K26" s="30"/>
      <c r="L26" s="30"/>
      <c r="M26" s="30"/>
      <c r="N26" s="30"/>
      <c r="O26" s="30"/>
      <c r="P26" s="30"/>
      <c r="Q26" s="30"/>
      <c r="R26" s="30"/>
      <c r="S26" s="30"/>
    </row>
    <row r="27" spans="2:19" ht="30">
      <c r="B27" s="25"/>
      <c r="C27" s="25">
        <v>4</v>
      </c>
      <c r="D27" s="29" t="s">
        <v>31</v>
      </c>
      <c r="E27" s="25" t="s">
        <v>32</v>
      </c>
      <c r="F27" s="30">
        <v>6000</v>
      </c>
      <c r="G27" s="31">
        <f t="shared" si="2"/>
        <v>71225.81</v>
      </c>
      <c r="H27" s="30">
        <v>23225.81</v>
      </c>
      <c r="I27" s="30">
        <v>24000</v>
      </c>
      <c r="J27" s="30">
        <v>24000</v>
      </c>
      <c r="K27" s="30"/>
      <c r="L27" s="30"/>
      <c r="M27" s="30"/>
      <c r="N27" s="30"/>
      <c r="O27" s="30"/>
      <c r="P27" s="30"/>
      <c r="Q27" s="30"/>
      <c r="R27" s="30"/>
      <c r="S27" s="30"/>
    </row>
    <row r="28" spans="2:19" ht="30">
      <c r="B28" s="25"/>
      <c r="C28" s="25">
        <v>7</v>
      </c>
      <c r="D28" s="29" t="s">
        <v>31</v>
      </c>
      <c r="E28" s="25" t="s">
        <v>32</v>
      </c>
      <c r="F28" s="30">
        <v>7000</v>
      </c>
      <c r="G28" s="31">
        <f t="shared" si="2"/>
        <v>145419.35</v>
      </c>
      <c r="H28" s="30">
        <v>47419.35</v>
      </c>
      <c r="I28" s="30">
        <v>49000</v>
      </c>
      <c r="J28" s="30">
        <v>49000</v>
      </c>
      <c r="K28" s="30"/>
      <c r="L28" s="30"/>
      <c r="M28" s="30"/>
      <c r="N28" s="30"/>
      <c r="O28" s="30"/>
      <c r="P28" s="30"/>
      <c r="Q28" s="30"/>
      <c r="R28" s="30"/>
      <c r="S28" s="30"/>
    </row>
    <row r="29" spans="2:19" ht="30">
      <c r="B29" s="25"/>
      <c r="C29" s="25">
        <v>4</v>
      </c>
      <c r="D29" s="29" t="s">
        <v>31</v>
      </c>
      <c r="E29" s="25" t="s">
        <v>32</v>
      </c>
      <c r="F29" s="30">
        <v>8000</v>
      </c>
      <c r="G29" s="31">
        <f t="shared" si="2"/>
        <v>94967.74</v>
      </c>
      <c r="H29" s="30">
        <v>30967.74</v>
      </c>
      <c r="I29" s="30">
        <v>32000</v>
      </c>
      <c r="J29" s="30">
        <v>32000</v>
      </c>
      <c r="K29" s="30"/>
      <c r="L29" s="30"/>
      <c r="M29" s="30"/>
      <c r="N29" s="30"/>
      <c r="O29" s="30"/>
      <c r="P29" s="30"/>
      <c r="Q29" s="30"/>
      <c r="R29" s="30"/>
      <c r="S29" s="30"/>
    </row>
    <row r="30" spans="2:19" ht="30">
      <c r="B30" s="25"/>
      <c r="C30" s="25">
        <v>1</v>
      </c>
      <c r="D30" s="29" t="s">
        <v>31</v>
      </c>
      <c r="E30" s="25" t="s">
        <v>32</v>
      </c>
      <c r="F30" s="30">
        <v>9000</v>
      </c>
      <c r="G30" s="31">
        <f t="shared" si="2"/>
        <v>26709.68</v>
      </c>
      <c r="H30" s="30">
        <v>8709.68</v>
      </c>
      <c r="I30" s="30">
        <v>9000</v>
      </c>
      <c r="J30" s="30">
        <v>9000</v>
      </c>
      <c r="K30" s="30"/>
      <c r="L30" s="30"/>
      <c r="M30" s="30"/>
      <c r="N30" s="30"/>
      <c r="O30" s="30"/>
      <c r="P30" s="30"/>
      <c r="Q30" s="30"/>
      <c r="R30" s="30"/>
      <c r="S30" s="30"/>
    </row>
    <row r="31" spans="2:19" ht="30">
      <c r="B31" s="25"/>
      <c r="C31" s="25">
        <v>1</v>
      </c>
      <c r="D31" s="29" t="s">
        <v>31</v>
      </c>
      <c r="E31" s="25" t="s">
        <v>32</v>
      </c>
      <c r="F31" s="30">
        <v>13000</v>
      </c>
      <c r="G31" s="31">
        <f t="shared" si="2"/>
        <v>38580.645161290326</v>
      </c>
      <c r="H31" s="30">
        <v>12580.645161290324</v>
      </c>
      <c r="I31" s="30">
        <v>13000</v>
      </c>
      <c r="J31" s="30">
        <v>13000</v>
      </c>
      <c r="K31" s="30"/>
      <c r="L31" s="30"/>
      <c r="M31" s="30"/>
      <c r="N31" s="30"/>
      <c r="O31" s="30"/>
      <c r="P31" s="30"/>
      <c r="Q31" s="30"/>
      <c r="R31" s="30"/>
      <c r="S31" s="30"/>
    </row>
    <row r="32" spans="2:19" ht="30">
      <c r="B32" s="25"/>
      <c r="C32" s="25">
        <v>1</v>
      </c>
      <c r="D32" s="29" t="s">
        <v>33</v>
      </c>
      <c r="E32" s="25" t="s">
        <v>32</v>
      </c>
      <c r="F32" s="30">
        <v>25250</v>
      </c>
      <c r="G32" s="31">
        <f t="shared" si="2"/>
        <v>302185.48387096776</v>
      </c>
      <c r="H32" s="30">
        <v>24435.483870967742</v>
      </c>
      <c r="I32" s="30">
        <v>25250</v>
      </c>
      <c r="J32" s="30">
        <v>25250</v>
      </c>
      <c r="K32" s="30">
        <v>25250</v>
      </c>
      <c r="L32" s="30">
        <v>25250</v>
      </c>
      <c r="M32" s="30">
        <v>25250</v>
      </c>
      <c r="N32" s="30">
        <v>25250</v>
      </c>
      <c r="O32" s="30">
        <v>25250</v>
      </c>
      <c r="P32" s="30">
        <v>25250</v>
      </c>
      <c r="Q32" s="30">
        <v>25250</v>
      </c>
      <c r="R32" s="30">
        <v>25250</v>
      </c>
      <c r="S32" s="30">
        <v>25250</v>
      </c>
    </row>
    <row r="33" spans="2:19" ht="30">
      <c r="B33" s="25"/>
      <c r="C33" s="25">
        <v>13</v>
      </c>
      <c r="D33" s="29" t="s">
        <v>31</v>
      </c>
      <c r="E33" s="25" t="s">
        <v>34</v>
      </c>
      <c r="F33" s="30">
        <v>104000</v>
      </c>
      <c r="G33" s="31">
        <f t="shared" si="2"/>
        <v>308645.16000000003</v>
      </c>
      <c r="H33" s="30">
        <v>100645.16</v>
      </c>
      <c r="I33" s="30">
        <v>104000</v>
      </c>
      <c r="J33" s="30">
        <v>104000</v>
      </c>
      <c r="K33" s="30"/>
      <c r="L33" s="30"/>
      <c r="M33" s="30"/>
      <c r="N33" s="30"/>
      <c r="O33" s="30"/>
      <c r="P33" s="30"/>
      <c r="Q33" s="30"/>
      <c r="R33" s="30"/>
      <c r="S33" s="30"/>
    </row>
    <row r="34" spans="2:19" ht="30">
      <c r="B34" s="25"/>
      <c r="C34" s="25">
        <v>7</v>
      </c>
      <c r="D34" s="29" t="s">
        <v>31</v>
      </c>
      <c r="E34" s="25" t="s">
        <v>34</v>
      </c>
      <c r="F34" s="30">
        <v>70000</v>
      </c>
      <c r="G34" s="31">
        <f t="shared" si="2"/>
        <v>207741.94</v>
      </c>
      <c r="H34" s="30">
        <v>67741.94</v>
      </c>
      <c r="I34" s="30">
        <v>70000</v>
      </c>
      <c r="J34" s="30">
        <v>70000</v>
      </c>
      <c r="K34" s="30"/>
      <c r="L34" s="30"/>
      <c r="M34" s="30"/>
      <c r="N34" s="30"/>
      <c r="O34" s="30"/>
      <c r="P34" s="30"/>
      <c r="Q34" s="30"/>
      <c r="R34" s="30"/>
      <c r="S34" s="30"/>
    </row>
    <row r="35" spans="2:19" ht="30">
      <c r="B35" s="25"/>
      <c r="C35" s="25">
        <v>1</v>
      </c>
      <c r="D35" s="29" t="s">
        <v>31</v>
      </c>
      <c r="E35" s="25" t="s">
        <v>34</v>
      </c>
      <c r="F35" s="30">
        <v>12000</v>
      </c>
      <c r="G35" s="31">
        <f t="shared" si="2"/>
        <v>35612.903225806454</v>
      </c>
      <c r="H35" s="30">
        <v>11612.903225806453</v>
      </c>
      <c r="I35" s="30">
        <v>12000</v>
      </c>
      <c r="J35" s="30">
        <v>12000</v>
      </c>
      <c r="K35" s="30"/>
      <c r="L35" s="30"/>
      <c r="M35" s="30"/>
      <c r="N35" s="30"/>
      <c r="O35" s="30"/>
      <c r="P35" s="30"/>
      <c r="Q35" s="30"/>
      <c r="R35" s="30"/>
      <c r="S35" s="30"/>
    </row>
    <row r="36" spans="2:19" ht="30">
      <c r="B36" s="25"/>
      <c r="C36" s="25">
        <v>1</v>
      </c>
      <c r="D36" s="29" t="s">
        <v>35</v>
      </c>
      <c r="E36" s="25" t="s">
        <v>34</v>
      </c>
      <c r="F36" s="30">
        <v>26400</v>
      </c>
      <c r="G36" s="31">
        <f t="shared" si="2"/>
        <v>315948.38709677418</v>
      </c>
      <c r="H36" s="30">
        <v>25548.387096774193</v>
      </c>
      <c r="I36" s="30">
        <v>26400</v>
      </c>
      <c r="J36" s="30">
        <v>26400</v>
      </c>
      <c r="K36" s="30">
        <v>26400</v>
      </c>
      <c r="L36" s="30">
        <v>26400</v>
      </c>
      <c r="M36" s="30">
        <v>26400</v>
      </c>
      <c r="N36" s="30">
        <v>26400</v>
      </c>
      <c r="O36" s="30">
        <v>26400</v>
      </c>
      <c r="P36" s="30">
        <v>26400</v>
      </c>
      <c r="Q36" s="30">
        <v>26400</v>
      </c>
      <c r="R36" s="30">
        <v>26400</v>
      </c>
      <c r="S36" s="30">
        <v>26400</v>
      </c>
    </row>
    <row r="37" spans="2:19" ht="30">
      <c r="B37" s="25"/>
      <c r="C37" s="25">
        <v>3</v>
      </c>
      <c r="D37" s="29" t="s">
        <v>36</v>
      </c>
      <c r="E37" s="25" t="s">
        <v>34</v>
      </c>
      <c r="F37" s="30">
        <v>15000</v>
      </c>
      <c r="G37" s="31">
        <f t="shared" si="2"/>
        <v>172741.95</v>
      </c>
      <c r="H37" s="30"/>
      <c r="I37" s="30"/>
      <c r="J37" s="30">
        <v>37741.949999999997</v>
      </c>
      <c r="K37" s="30">
        <f>$F$37*$C$37</f>
        <v>45000</v>
      </c>
      <c r="L37" s="30">
        <f>$F$37*$C$37</f>
        <v>45000</v>
      </c>
      <c r="M37" s="30">
        <f>$F$37*$C$37</f>
        <v>45000</v>
      </c>
      <c r="N37" s="30"/>
      <c r="O37" s="30"/>
      <c r="P37" s="30"/>
      <c r="Q37" s="30"/>
      <c r="R37" s="30"/>
      <c r="S37" s="30"/>
    </row>
    <row r="38" spans="2:19" ht="30">
      <c r="B38" s="25"/>
      <c r="C38" s="25">
        <v>4</v>
      </c>
      <c r="D38" s="29" t="s">
        <v>37</v>
      </c>
      <c r="E38" s="25" t="s">
        <v>32</v>
      </c>
      <c r="F38" s="30">
        <v>7000</v>
      </c>
      <c r="G38" s="31">
        <f t="shared" si="2"/>
        <v>252000</v>
      </c>
      <c r="H38" s="30"/>
      <c r="I38" s="30"/>
      <c r="J38" s="30"/>
      <c r="K38" s="30">
        <f t="shared" ref="K38:S38" si="3">$F$38*$C$38</f>
        <v>28000</v>
      </c>
      <c r="L38" s="30">
        <f t="shared" si="3"/>
        <v>28000</v>
      </c>
      <c r="M38" s="30">
        <f t="shared" si="3"/>
        <v>28000</v>
      </c>
      <c r="N38" s="30">
        <f t="shared" si="3"/>
        <v>28000</v>
      </c>
      <c r="O38" s="30">
        <f t="shared" si="3"/>
        <v>28000</v>
      </c>
      <c r="P38" s="30">
        <f t="shared" si="3"/>
        <v>28000</v>
      </c>
      <c r="Q38" s="30">
        <f t="shared" si="3"/>
        <v>28000</v>
      </c>
      <c r="R38" s="30">
        <f t="shared" si="3"/>
        <v>28000</v>
      </c>
      <c r="S38" s="30">
        <f t="shared" si="3"/>
        <v>28000</v>
      </c>
    </row>
    <row r="39" spans="2:19" ht="30">
      <c r="B39" s="25"/>
      <c r="C39" s="25">
        <v>7</v>
      </c>
      <c r="D39" s="29" t="s">
        <v>37</v>
      </c>
      <c r="E39" s="25" t="s">
        <v>32</v>
      </c>
      <c r="F39" s="30">
        <v>8000</v>
      </c>
      <c r="G39" s="31">
        <f t="shared" si="2"/>
        <v>504000</v>
      </c>
      <c r="H39" s="30"/>
      <c r="I39" s="30"/>
      <c r="J39" s="30"/>
      <c r="K39" s="30">
        <f t="shared" ref="K39:S39" si="4">$F$39*$C$39</f>
        <v>56000</v>
      </c>
      <c r="L39" s="30">
        <f t="shared" si="4"/>
        <v>56000</v>
      </c>
      <c r="M39" s="30">
        <f t="shared" si="4"/>
        <v>56000</v>
      </c>
      <c r="N39" s="30">
        <f t="shared" si="4"/>
        <v>56000</v>
      </c>
      <c r="O39" s="30">
        <f t="shared" si="4"/>
        <v>56000</v>
      </c>
      <c r="P39" s="30">
        <f t="shared" si="4"/>
        <v>56000</v>
      </c>
      <c r="Q39" s="30">
        <f t="shared" si="4"/>
        <v>56000</v>
      </c>
      <c r="R39" s="30">
        <f t="shared" si="4"/>
        <v>56000</v>
      </c>
      <c r="S39" s="30">
        <f t="shared" si="4"/>
        <v>56000</v>
      </c>
    </row>
    <row r="40" spans="2:19" ht="30">
      <c r="B40" s="25"/>
      <c r="C40" s="25">
        <v>2</v>
      </c>
      <c r="D40" s="29" t="s">
        <v>37</v>
      </c>
      <c r="E40" s="25" t="s">
        <v>32</v>
      </c>
      <c r="F40" s="30">
        <v>9000</v>
      </c>
      <c r="G40" s="31">
        <f t="shared" si="2"/>
        <v>126000</v>
      </c>
      <c r="H40" s="30"/>
      <c r="I40" s="30"/>
      <c r="J40" s="30"/>
      <c r="K40" s="30">
        <f t="shared" ref="K40:Q40" si="5">$F$40*$C$40</f>
        <v>18000</v>
      </c>
      <c r="L40" s="30">
        <f t="shared" si="5"/>
        <v>18000</v>
      </c>
      <c r="M40" s="30">
        <f t="shared" si="5"/>
        <v>18000</v>
      </c>
      <c r="N40" s="30">
        <f t="shared" si="5"/>
        <v>18000</v>
      </c>
      <c r="O40" s="30">
        <f t="shared" si="5"/>
        <v>18000</v>
      </c>
      <c r="P40" s="30">
        <f t="shared" si="5"/>
        <v>18000</v>
      </c>
      <c r="Q40" s="30">
        <f t="shared" si="5"/>
        <v>18000</v>
      </c>
      <c r="R40" s="30"/>
      <c r="S40" s="30"/>
    </row>
    <row r="41" spans="2:19" ht="30">
      <c r="B41" s="25"/>
      <c r="C41" s="25">
        <v>2</v>
      </c>
      <c r="D41" s="29" t="s">
        <v>37</v>
      </c>
      <c r="E41" s="25" t="s">
        <v>32</v>
      </c>
      <c r="F41" s="30">
        <v>10000</v>
      </c>
      <c r="G41" s="31">
        <f t="shared" si="2"/>
        <v>140000</v>
      </c>
      <c r="H41" s="30"/>
      <c r="I41" s="30"/>
      <c r="J41" s="30"/>
      <c r="K41" s="30">
        <f t="shared" ref="K41:Q41" si="6">$F$41*$C$41</f>
        <v>20000</v>
      </c>
      <c r="L41" s="30">
        <f t="shared" si="6"/>
        <v>20000</v>
      </c>
      <c r="M41" s="30">
        <f t="shared" si="6"/>
        <v>20000</v>
      </c>
      <c r="N41" s="30">
        <f t="shared" si="6"/>
        <v>20000</v>
      </c>
      <c r="O41" s="30">
        <f t="shared" si="6"/>
        <v>20000</v>
      </c>
      <c r="P41" s="30">
        <f t="shared" si="6"/>
        <v>20000</v>
      </c>
      <c r="Q41" s="30">
        <f t="shared" si="6"/>
        <v>20000</v>
      </c>
      <c r="R41" s="30"/>
      <c r="S41" s="30"/>
    </row>
    <row r="42" spans="2:19" ht="30">
      <c r="B42" s="25"/>
      <c r="C42" s="25">
        <v>1</v>
      </c>
      <c r="D42" s="29" t="s">
        <v>37</v>
      </c>
      <c r="E42" s="25" t="s">
        <v>32</v>
      </c>
      <c r="F42" s="30">
        <v>13000</v>
      </c>
      <c r="G42" s="31">
        <f t="shared" si="2"/>
        <v>91000</v>
      </c>
      <c r="H42" s="30"/>
      <c r="I42" s="30"/>
      <c r="J42" s="30"/>
      <c r="K42" s="30">
        <v>13000</v>
      </c>
      <c r="L42" s="30">
        <v>13000</v>
      </c>
      <c r="M42" s="30">
        <v>13000</v>
      </c>
      <c r="N42" s="30">
        <v>13000</v>
      </c>
      <c r="O42" s="30">
        <v>13000</v>
      </c>
      <c r="P42" s="30">
        <v>13000</v>
      </c>
      <c r="Q42" s="30">
        <v>13000</v>
      </c>
      <c r="R42" s="30"/>
      <c r="S42" s="30"/>
    </row>
    <row r="43" spans="2:19" ht="30">
      <c r="B43" s="25"/>
      <c r="C43" s="25">
        <v>2</v>
      </c>
      <c r="D43" s="29" t="s">
        <v>37</v>
      </c>
      <c r="E43" s="25" t="s">
        <v>34</v>
      </c>
      <c r="F43" s="30">
        <v>9000</v>
      </c>
      <c r="G43" s="31">
        <f t="shared" si="2"/>
        <v>126000</v>
      </c>
      <c r="H43" s="30"/>
      <c r="I43" s="30"/>
      <c r="J43" s="30"/>
      <c r="K43" s="30">
        <f t="shared" ref="K43:Q43" si="7">$F$43*$C$43</f>
        <v>18000</v>
      </c>
      <c r="L43" s="30">
        <f t="shared" si="7"/>
        <v>18000</v>
      </c>
      <c r="M43" s="30">
        <f t="shared" si="7"/>
        <v>18000</v>
      </c>
      <c r="N43" s="30">
        <f t="shared" si="7"/>
        <v>18000</v>
      </c>
      <c r="O43" s="30">
        <f t="shared" si="7"/>
        <v>18000</v>
      </c>
      <c r="P43" s="30">
        <f t="shared" si="7"/>
        <v>18000</v>
      </c>
      <c r="Q43" s="30">
        <f t="shared" si="7"/>
        <v>18000</v>
      </c>
      <c r="R43" s="30"/>
      <c r="S43" s="30"/>
    </row>
    <row r="44" spans="2:19" ht="30">
      <c r="B44" s="25"/>
      <c r="C44" s="25">
        <v>13</v>
      </c>
      <c r="D44" s="29" t="s">
        <v>37</v>
      </c>
      <c r="E44" s="25" t="s">
        <v>34</v>
      </c>
      <c r="F44" s="30">
        <v>10000</v>
      </c>
      <c r="G44" s="31">
        <f t="shared" si="2"/>
        <v>1170000</v>
      </c>
      <c r="H44" s="30"/>
      <c r="I44" s="30"/>
      <c r="J44" s="30"/>
      <c r="K44" s="30">
        <f>$F$44*$C$44</f>
        <v>130000</v>
      </c>
      <c r="L44" s="30">
        <f t="shared" ref="L44:S44" si="8">$F$44*$C$44</f>
        <v>130000</v>
      </c>
      <c r="M44" s="30">
        <f t="shared" si="8"/>
        <v>130000</v>
      </c>
      <c r="N44" s="30">
        <f t="shared" si="8"/>
        <v>130000</v>
      </c>
      <c r="O44" s="30">
        <f t="shared" si="8"/>
        <v>130000</v>
      </c>
      <c r="P44" s="30">
        <f t="shared" si="8"/>
        <v>130000</v>
      </c>
      <c r="Q44" s="30">
        <f t="shared" si="8"/>
        <v>130000</v>
      </c>
      <c r="R44" s="30">
        <f t="shared" si="8"/>
        <v>130000</v>
      </c>
      <c r="S44" s="30">
        <f t="shared" si="8"/>
        <v>130000</v>
      </c>
    </row>
    <row r="45" spans="2:19" ht="30">
      <c r="B45" s="25"/>
      <c r="C45" s="25">
        <v>1</v>
      </c>
      <c r="D45" s="29" t="s">
        <v>37</v>
      </c>
      <c r="E45" s="25" t="s">
        <v>34</v>
      </c>
      <c r="F45" s="30">
        <v>12000</v>
      </c>
      <c r="G45" s="31">
        <f t="shared" si="2"/>
        <v>84000</v>
      </c>
      <c r="H45" s="30"/>
      <c r="I45" s="30"/>
      <c r="J45" s="30"/>
      <c r="K45" s="30">
        <v>12000</v>
      </c>
      <c r="L45" s="30">
        <v>12000</v>
      </c>
      <c r="M45" s="30">
        <v>12000</v>
      </c>
      <c r="N45" s="30">
        <v>12000</v>
      </c>
      <c r="O45" s="30">
        <v>12000</v>
      </c>
      <c r="P45" s="30">
        <v>12000</v>
      </c>
      <c r="Q45" s="30">
        <v>12000</v>
      </c>
      <c r="R45" s="30"/>
      <c r="S45" s="30"/>
    </row>
    <row r="46" spans="2:19" ht="30">
      <c r="B46" s="25"/>
      <c r="C46" s="25">
        <v>1</v>
      </c>
      <c r="D46" s="29" t="s">
        <v>38</v>
      </c>
      <c r="E46" s="25" t="s">
        <v>32</v>
      </c>
      <c r="F46" s="30">
        <v>8000</v>
      </c>
      <c r="G46" s="31">
        <f t="shared" si="2"/>
        <v>52266.67</v>
      </c>
      <c r="H46" s="30"/>
      <c r="I46" s="30"/>
      <c r="J46" s="30"/>
      <c r="K46" s="30">
        <v>4266.67</v>
      </c>
      <c r="L46" s="30">
        <v>8000</v>
      </c>
      <c r="M46" s="30">
        <v>8000</v>
      </c>
      <c r="N46" s="30">
        <v>8000</v>
      </c>
      <c r="O46" s="30">
        <v>8000</v>
      </c>
      <c r="P46" s="30">
        <v>8000</v>
      </c>
      <c r="Q46" s="30">
        <v>8000</v>
      </c>
      <c r="R46" s="30"/>
      <c r="S46" s="30"/>
    </row>
    <row r="47" spans="2:19" ht="30">
      <c r="B47" s="25"/>
      <c r="C47" s="25">
        <v>1</v>
      </c>
      <c r="D47" s="29" t="s">
        <v>38</v>
      </c>
      <c r="E47" s="25" t="s">
        <v>39</v>
      </c>
      <c r="F47" s="30">
        <v>10000</v>
      </c>
      <c r="G47" s="31">
        <f t="shared" si="2"/>
        <v>65333.33</v>
      </c>
      <c r="H47" s="30"/>
      <c r="I47" s="30"/>
      <c r="J47" s="30"/>
      <c r="K47" s="30">
        <v>5333.33</v>
      </c>
      <c r="L47" s="30">
        <v>10000</v>
      </c>
      <c r="M47" s="30">
        <v>10000</v>
      </c>
      <c r="N47" s="30">
        <v>10000</v>
      </c>
      <c r="O47" s="30">
        <v>10000</v>
      </c>
      <c r="P47" s="30">
        <v>10000</v>
      </c>
      <c r="Q47" s="30">
        <v>10000</v>
      </c>
      <c r="R47" s="30"/>
      <c r="S47" s="30"/>
    </row>
    <row r="48" spans="2:19" ht="30">
      <c r="B48" s="25"/>
      <c r="C48" s="25"/>
      <c r="D48" s="25"/>
      <c r="E48" s="25"/>
      <c r="F48" s="32" t="s">
        <v>40</v>
      </c>
      <c r="G48" s="33">
        <f>G24-G25</f>
        <v>34071.400645161048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2:20" ht="17.25">
      <c r="B49" s="34" t="s">
        <v>29</v>
      </c>
      <c r="C49" s="7"/>
      <c r="D49" s="7"/>
      <c r="E49" s="7"/>
      <c r="F49" s="35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20" ht="15.75">
      <c r="B50" s="38" t="s">
        <v>41</v>
      </c>
      <c r="C50" s="39">
        <f>SUM(C52:C54)</f>
        <v>4</v>
      </c>
      <c r="D50" s="40"/>
      <c r="E50" s="40"/>
      <c r="F50" s="41" t="s">
        <v>27</v>
      </c>
      <c r="G50" s="42">
        <v>258500</v>
      </c>
      <c r="H50" s="52">
        <f t="shared" ref="H50:S50" si="9">SUM(H52:H54)</f>
        <v>0</v>
      </c>
      <c r="I50" s="52">
        <f t="shared" si="9"/>
        <v>0</v>
      </c>
      <c r="J50" s="52">
        <f t="shared" si="9"/>
        <v>0</v>
      </c>
      <c r="K50" s="52">
        <f t="shared" si="9"/>
        <v>28500</v>
      </c>
      <c r="L50" s="52">
        <f t="shared" si="9"/>
        <v>28500</v>
      </c>
      <c r="M50" s="52">
        <f t="shared" si="9"/>
        <v>28500</v>
      </c>
      <c r="N50" s="52">
        <f t="shared" si="9"/>
        <v>28500</v>
      </c>
      <c r="O50" s="52">
        <f t="shared" si="9"/>
        <v>28500</v>
      </c>
      <c r="P50" s="52">
        <f t="shared" si="9"/>
        <v>28500</v>
      </c>
      <c r="Q50" s="52">
        <f t="shared" si="9"/>
        <v>28500</v>
      </c>
      <c r="R50" s="52">
        <f t="shared" si="9"/>
        <v>28500</v>
      </c>
      <c r="S50" s="52">
        <f t="shared" si="9"/>
        <v>28500</v>
      </c>
    </row>
    <row r="51" spans="2:20" ht="15.75">
      <c r="B51" s="25"/>
      <c r="C51" s="25"/>
      <c r="D51" s="25"/>
      <c r="E51" s="25"/>
      <c r="F51" s="26" t="s">
        <v>28</v>
      </c>
      <c r="G51" s="14">
        <f>SUM(G52:G54)</f>
        <v>256500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2:20" ht="30">
      <c r="B52" s="25"/>
      <c r="C52" s="25">
        <v>1</v>
      </c>
      <c r="D52" s="29" t="s">
        <v>37</v>
      </c>
      <c r="E52" s="25" t="s">
        <v>32</v>
      </c>
      <c r="F52" s="43">
        <v>6500</v>
      </c>
      <c r="G52" s="31">
        <f t="shared" ref="G52:G67" si="10">SUM(H52:S52)</f>
        <v>58500</v>
      </c>
      <c r="H52" s="25"/>
      <c r="I52" s="25"/>
      <c r="J52" s="25"/>
      <c r="K52" s="29">
        <v>6500</v>
      </c>
      <c r="L52" s="29">
        <v>6500</v>
      </c>
      <c r="M52" s="29">
        <v>6500</v>
      </c>
      <c r="N52" s="29">
        <v>6500</v>
      </c>
      <c r="O52" s="29">
        <v>6500</v>
      </c>
      <c r="P52" s="29">
        <v>6500</v>
      </c>
      <c r="Q52" s="29">
        <v>6500</v>
      </c>
      <c r="R52" s="29">
        <v>6500</v>
      </c>
      <c r="S52" s="29">
        <v>6500</v>
      </c>
      <c r="T52" s="44"/>
    </row>
    <row r="53" spans="2:20" ht="30">
      <c r="B53" s="25"/>
      <c r="C53" s="25">
        <v>2</v>
      </c>
      <c r="D53" s="29" t="s">
        <v>37</v>
      </c>
      <c r="E53" s="25" t="s">
        <v>32</v>
      </c>
      <c r="F53" s="43">
        <v>7000</v>
      </c>
      <c r="G53" s="31">
        <f t="shared" si="10"/>
        <v>126000</v>
      </c>
      <c r="H53" s="25"/>
      <c r="I53" s="25"/>
      <c r="J53" s="25"/>
      <c r="K53" s="25">
        <f t="shared" ref="K53:S53" si="11">$F$53*$C$53</f>
        <v>14000</v>
      </c>
      <c r="L53" s="25">
        <f t="shared" si="11"/>
        <v>14000</v>
      </c>
      <c r="M53" s="25">
        <f t="shared" si="11"/>
        <v>14000</v>
      </c>
      <c r="N53" s="25">
        <f t="shared" si="11"/>
        <v>14000</v>
      </c>
      <c r="O53" s="25">
        <f t="shared" si="11"/>
        <v>14000</v>
      </c>
      <c r="P53" s="25">
        <f t="shared" si="11"/>
        <v>14000</v>
      </c>
      <c r="Q53" s="25">
        <f t="shared" si="11"/>
        <v>14000</v>
      </c>
      <c r="R53" s="25">
        <f t="shared" si="11"/>
        <v>14000</v>
      </c>
      <c r="S53" s="25">
        <f t="shared" si="11"/>
        <v>14000</v>
      </c>
    </row>
    <row r="54" spans="2:20" ht="30">
      <c r="B54" s="25"/>
      <c r="C54" s="25">
        <v>1</v>
      </c>
      <c r="D54" s="29" t="s">
        <v>37</v>
      </c>
      <c r="E54" s="25" t="s">
        <v>34</v>
      </c>
      <c r="F54" s="43">
        <v>8000</v>
      </c>
      <c r="G54" s="31">
        <f t="shared" si="10"/>
        <v>72000</v>
      </c>
      <c r="H54" s="25"/>
      <c r="I54" s="25"/>
      <c r="J54" s="25"/>
      <c r="K54" s="29">
        <v>8000</v>
      </c>
      <c r="L54" s="25">
        <v>8000</v>
      </c>
      <c r="M54" s="25">
        <v>8000</v>
      </c>
      <c r="N54" s="25">
        <v>8000</v>
      </c>
      <c r="O54" s="25">
        <v>8000</v>
      </c>
      <c r="P54" s="25">
        <v>8000</v>
      </c>
      <c r="Q54" s="25">
        <v>8000</v>
      </c>
      <c r="R54" s="25">
        <v>8000</v>
      </c>
      <c r="S54" s="25">
        <v>8000</v>
      </c>
    </row>
    <row r="55" spans="2:20" ht="31.5">
      <c r="B55" s="25"/>
      <c r="C55" s="25"/>
      <c r="D55" s="29"/>
      <c r="E55" s="25"/>
      <c r="F55" s="45" t="s">
        <v>40</v>
      </c>
      <c r="G55" s="33">
        <f>G50-G51</f>
        <v>2000</v>
      </c>
      <c r="H55" s="25"/>
      <c r="I55" s="25"/>
      <c r="J55" s="25"/>
      <c r="K55" s="29"/>
      <c r="L55" s="25"/>
      <c r="M55" s="25"/>
      <c r="N55" s="25"/>
      <c r="O55" s="25"/>
      <c r="P55" s="25"/>
      <c r="Q55" s="25"/>
      <c r="R55" s="25"/>
      <c r="S55" s="25"/>
    </row>
    <row r="56" spans="2:20" ht="17.25">
      <c r="B56" s="12" t="s">
        <v>29</v>
      </c>
      <c r="C56" s="8"/>
      <c r="D56" s="46"/>
      <c r="E56" s="8"/>
      <c r="F56" s="47"/>
      <c r="G56" s="7"/>
      <c r="H56" s="8"/>
      <c r="I56" s="8"/>
      <c r="J56" s="8"/>
      <c r="K56" s="46"/>
      <c r="L56" s="8"/>
      <c r="M56" s="8"/>
      <c r="N56" s="8"/>
      <c r="O56" s="8"/>
      <c r="P56" s="8"/>
      <c r="Q56" s="8"/>
      <c r="R56" s="8"/>
      <c r="S56" s="8"/>
    </row>
    <row r="57" spans="2:20" ht="17.25">
      <c r="B57" s="48" t="s">
        <v>42</v>
      </c>
      <c r="C57" s="39">
        <f>SUM(C59:C62)</f>
        <v>10</v>
      </c>
      <c r="D57" s="49"/>
      <c r="E57" s="48"/>
      <c r="F57" s="50" t="s">
        <v>27</v>
      </c>
      <c r="G57" s="42">
        <v>710000</v>
      </c>
      <c r="H57" s="51">
        <v>0</v>
      </c>
      <c r="I57" s="51">
        <v>0</v>
      </c>
      <c r="J57" s="51">
        <v>0</v>
      </c>
      <c r="K57" s="52">
        <f t="shared" ref="K57:S57" si="12">SUM(K59:K62)</f>
        <v>77500</v>
      </c>
      <c r="L57" s="52">
        <f t="shared" si="12"/>
        <v>77500</v>
      </c>
      <c r="M57" s="52">
        <f t="shared" si="12"/>
        <v>77500</v>
      </c>
      <c r="N57" s="52">
        <f t="shared" si="12"/>
        <v>77500</v>
      </c>
      <c r="O57" s="52">
        <f t="shared" si="12"/>
        <v>77500</v>
      </c>
      <c r="P57" s="52">
        <f t="shared" si="12"/>
        <v>77500</v>
      </c>
      <c r="Q57" s="52">
        <f t="shared" si="12"/>
        <v>77500</v>
      </c>
      <c r="R57" s="52">
        <f t="shared" si="12"/>
        <v>77500</v>
      </c>
      <c r="S57" s="52">
        <f t="shared" si="12"/>
        <v>77500</v>
      </c>
    </row>
    <row r="58" spans="2:20" ht="17.25">
      <c r="B58" s="25"/>
      <c r="C58" s="25"/>
      <c r="D58" s="29"/>
      <c r="E58" s="25"/>
      <c r="F58" s="12" t="s">
        <v>28</v>
      </c>
      <c r="G58" s="33">
        <f>G59+G60+G61+G62</f>
        <v>697500</v>
      </c>
      <c r="H58" s="25"/>
      <c r="I58" s="25"/>
      <c r="J58" s="25"/>
      <c r="K58" s="43"/>
      <c r="L58" s="30"/>
      <c r="M58" s="30"/>
      <c r="N58" s="30"/>
      <c r="O58" s="30"/>
      <c r="P58" s="30"/>
      <c r="Q58" s="30"/>
      <c r="R58" s="30"/>
      <c r="S58" s="30"/>
    </row>
    <row r="59" spans="2:20">
      <c r="B59" s="25"/>
      <c r="C59" s="25">
        <v>1</v>
      </c>
      <c r="D59" s="29"/>
      <c r="E59" s="25" t="s">
        <v>32</v>
      </c>
      <c r="F59" s="53">
        <v>6500</v>
      </c>
      <c r="G59" s="31">
        <f>SUM(K59:S59)</f>
        <v>58500</v>
      </c>
      <c r="H59" s="25"/>
      <c r="I59" s="25"/>
      <c r="J59" s="25"/>
      <c r="K59" s="53">
        <f t="shared" ref="K59:S59" si="13">$F$59*$C$59</f>
        <v>6500</v>
      </c>
      <c r="L59" s="53">
        <f t="shared" si="13"/>
        <v>6500</v>
      </c>
      <c r="M59" s="53">
        <f t="shared" si="13"/>
        <v>6500</v>
      </c>
      <c r="N59" s="53">
        <f t="shared" si="13"/>
        <v>6500</v>
      </c>
      <c r="O59" s="53">
        <f t="shared" si="13"/>
        <v>6500</v>
      </c>
      <c r="P59" s="53">
        <f t="shared" si="13"/>
        <v>6500</v>
      </c>
      <c r="Q59" s="53">
        <f t="shared" si="13"/>
        <v>6500</v>
      </c>
      <c r="R59" s="53">
        <f t="shared" si="13"/>
        <v>6500</v>
      </c>
      <c r="S59" s="53">
        <f t="shared" si="13"/>
        <v>6500</v>
      </c>
    </row>
    <row r="60" spans="2:20">
      <c r="B60" s="25"/>
      <c r="C60" s="25">
        <v>3</v>
      </c>
      <c r="D60" s="29"/>
      <c r="E60" s="25" t="s">
        <v>32</v>
      </c>
      <c r="F60" s="53">
        <v>7000</v>
      </c>
      <c r="G60" s="31">
        <f>SUM(K60:S60)</f>
        <v>189000</v>
      </c>
      <c r="H60" s="25"/>
      <c r="I60" s="25"/>
      <c r="J60" s="25"/>
      <c r="K60" s="43">
        <f t="shared" ref="K60:S60" si="14">$C$60*$F$60</f>
        <v>21000</v>
      </c>
      <c r="L60" s="43">
        <f t="shared" si="14"/>
        <v>21000</v>
      </c>
      <c r="M60" s="43">
        <f t="shared" si="14"/>
        <v>21000</v>
      </c>
      <c r="N60" s="43">
        <f t="shared" si="14"/>
        <v>21000</v>
      </c>
      <c r="O60" s="43">
        <f t="shared" si="14"/>
        <v>21000</v>
      </c>
      <c r="P60" s="43">
        <f t="shared" si="14"/>
        <v>21000</v>
      </c>
      <c r="Q60" s="43">
        <f t="shared" si="14"/>
        <v>21000</v>
      </c>
      <c r="R60" s="43">
        <f t="shared" si="14"/>
        <v>21000</v>
      </c>
      <c r="S60" s="43">
        <f t="shared" si="14"/>
        <v>21000</v>
      </c>
    </row>
    <row r="61" spans="2:20">
      <c r="B61" s="25"/>
      <c r="C61" s="25">
        <v>5</v>
      </c>
      <c r="D61" s="29"/>
      <c r="E61" s="25" t="s">
        <v>32</v>
      </c>
      <c r="F61" s="53">
        <v>8000</v>
      </c>
      <c r="G61" s="31">
        <f>SUM(K61:S61)</f>
        <v>360000</v>
      </c>
      <c r="H61" s="25"/>
      <c r="I61" s="25"/>
      <c r="J61" s="25"/>
      <c r="K61" s="43">
        <f t="shared" ref="K61:S61" si="15">$F$61*$C$61</f>
        <v>40000</v>
      </c>
      <c r="L61" s="43">
        <f t="shared" si="15"/>
        <v>40000</v>
      </c>
      <c r="M61" s="43">
        <f t="shared" si="15"/>
        <v>40000</v>
      </c>
      <c r="N61" s="43">
        <f t="shared" si="15"/>
        <v>40000</v>
      </c>
      <c r="O61" s="43">
        <f t="shared" si="15"/>
        <v>40000</v>
      </c>
      <c r="P61" s="43">
        <f t="shared" si="15"/>
        <v>40000</v>
      </c>
      <c r="Q61" s="43">
        <f t="shared" si="15"/>
        <v>40000</v>
      </c>
      <c r="R61" s="43">
        <f t="shared" si="15"/>
        <v>40000</v>
      </c>
      <c r="S61" s="43">
        <f t="shared" si="15"/>
        <v>40000</v>
      </c>
    </row>
    <row r="62" spans="2:20">
      <c r="B62" s="25"/>
      <c r="C62" s="25">
        <v>1</v>
      </c>
      <c r="D62" s="29"/>
      <c r="E62" s="25" t="s">
        <v>43</v>
      </c>
      <c r="F62" s="53">
        <v>10000</v>
      </c>
      <c r="G62" s="31">
        <f>SUM(K62:S62)</f>
        <v>90000</v>
      </c>
      <c r="H62" s="25"/>
      <c r="I62" s="25"/>
      <c r="J62" s="25"/>
      <c r="K62" s="53">
        <v>10000</v>
      </c>
      <c r="L62" s="53">
        <v>10000</v>
      </c>
      <c r="M62" s="53">
        <v>10000</v>
      </c>
      <c r="N62" s="53">
        <v>10000</v>
      </c>
      <c r="O62" s="53">
        <v>10000</v>
      </c>
      <c r="P62" s="53">
        <v>10000</v>
      </c>
      <c r="Q62" s="53">
        <v>10000</v>
      </c>
      <c r="R62" s="53">
        <v>10000</v>
      </c>
      <c r="S62" s="53">
        <v>10000</v>
      </c>
    </row>
    <row r="63" spans="2:20" ht="30">
      <c r="B63" s="25"/>
      <c r="C63" s="25"/>
      <c r="D63" s="29"/>
      <c r="E63" s="25"/>
      <c r="F63" s="32" t="s">
        <v>40</v>
      </c>
      <c r="G63" s="14">
        <f>G57-G58</f>
        <v>12500</v>
      </c>
      <c r="H63" s="25"/>
      <c r="I63" s="25"/>
      <c r="J63" s="25"/>
      <c r="K63" s="29"/>
      <c r="L63" s="25"/>
      <c r="M63" s="25"/>
      <c r="N63" s="25"/>
      <c r="O63" s="25"/>
      <c r="P63" s="25"/>
      <c r="Q63" s="25"/>
      <c r="R63" s="25"/>
      <c r="S63" s="25"/>
    </row>
    <row r="64" spans="2:20" ht="17.25">
      <c r="B64" s="12" t="s">
        <v>29</v>
      </c>
      <c r="C64" s="8"/>
      <c r="D64" s="46"/>
      <c r="E64" s="8"/>
      <c r="F64" s="46"/>
      <c r="G64" s="7"/>
      <c r="H64" s="8"/>
      <c r="I64" s="8"/>
      <c r="J64" s="8"/>
      <c r="K64" s="46"/>
      <c r="L64" s="8"/>
      <c r="M64" s="8"/>
      <c r="N64" s="8"/>
      <c r="O64" s="8"/>
      <c r="P64" s="8"/>
      <c r="Q64" s="8"/>
      <c r="R64" s="8"/>
      <c r="S64" s="8"/>
    </row>
    <row r="65" spans="2:20" ht="17.25">
      <c r="B65" s="48" t="s">
        <v>44</v>
      </c>
      <c r="C65" s="54">
        <f>C67</f>
        <v>1</v>
      </c>
      <c r="D65" s="49"/>
      <c r="E65" s="48"/>
      <c r="F65" s="50" t="s">
        <v>27</v>
      </c>
      <c r="G65" s="42">
        <v>90000</v>
      </c>
      <c r="H65" s="55">
        <f t="shared" ref="H65:S65" si="16">H67</f>
        <v>0</v>
      </c>
      <c r="I65" s="55">
        <f t="shared" si="16"/>
        <v>0</v>
      </c>
      <c r="J65" s="55">
        <f t="shared" si="16"/>
        <v>0</v>
      </c>
      <c r="K65" s="55">
        <f t="shared" si="16"/>
        <v>10000</v>
      </c>
      <c r="L65" s="55">
        <f t="shared" si="16"/>
        <v>10000</v>
      </c>
      <c r="M65" s="55">
        <f t="shared" si="16"/>
        <v>10000</v>
      </c>
      <c r="N65" s="55">
        <f t="shared" si="16"/>
        <v>10000</v>
      </c>
      <c r="O65" s="55">
        <f t="shared" si="16"/>
        <v>10000</v>
      </c>
      <c r="P65" s="55">
        <f t="shared" si="16"/>
        <v>10000</v>
      </c>
      <c r="Q65" s="55">
        <f t="shared" si="16"/>
        <v>10000</v>
      </c>
      <c r="R65" s="55">
        <f t="shared" si="16"/>
        <v>10000</v>
      </c>
      <c r="S65" s="55">
        <f t="shared" si="16"/>
        <v>10000</v>
      </c>
    </row>
    <row r="66" spans="2:20" ht="17.25">
      <c r="B66" s="25"/>
      <c r="C66" s="25"/>
      <c r="D66" s="29"/>
      <c r="E66" s="25"/>
      <c r="F66" s="12" t="s">
        <v>28</v>
      </c>
      <c r="G66" s="14">
        <f>G67</f>
        <v>90000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2:20" ht="30">
      <c r="B67" s="25"/>
      <c r="C67" s="25">
        <v>1</v>
      </c>
      <c r="D67" s="29" t="s">
        <v>37</v>
      </c>
      <c r="E67" s="25" t="s">
        <v>34</v>
      </c>
      <c r="F67" s="43">
        <v>10000</v>
      </c>
      <c r="G67" s="31">
        <f t="shared" si="10"/>
        <v>90000</v>
      </c>
      <c r="H67" s="30"/>
      <c r="I67" s="30"/>
      <c r="J67" s="30"/>
      <c r="K67" s="43">
        <v>10000</v>
      </c>
      <c r="L67" s="43">
        <v>10000</v>
      </c>
      <c r="M67" s="43">
        <v>10000</v>
      </c>
      <c r="N67" s="43">
        <v>10000</v>
      </c>
      <c r="O67" s="43">
        <v>10000</v>
      </c>
      <c r="P67" s="43">
        <v>10000</v>
      </c>
      <c r="Q67" s="43">
        <v>10000</v>
      </c>
      <c r="R67" s="43">
        <v>10000</v>
      </c>
      <c r="S67" s="43">
        <v>10000</v>
      </c>
    </row>
    <row r="68" spans="2:20" ht="31.5">
      <c r="B68" s="25"/>
      <c r="C68" s="25"/>
      <c r="D68" s="29"/>
      <c r="E68" s="25"/>
      <c r="F68" s="45" t="s">
        <v>40</v>
      </c>
      <c r="G68" s="14">
        <f>G65-G66</f>
        <v>0</v>
      </c>
      <c r="H68" s="25"/>
      <c r="I68" s="25"/>
      <c r="J68" s="25"/>
      <c r="K68" s="29"/>
      <c r="L68" s="29"/>
      <c r="M68" s="29"/>
      <c r="N68" s="29"/>
      <c r="O68" s="29"/>
      <c r="P68" s="29"/>
      <c r="Q68" s="29"/>
      <c r="R68" s="29"/>
      <c r="S68" s="29"/>
    </row>
    <row r="69" spans="2:20">
      <c r="B69" s="56" t="s">
        <v>45</v>
      </c>
      <c r="C69" s="8"/>
      <c r="D69" s="8"/>
      <c r="E69" s="8"/>
      <c r="F69" s="8"/>
      <c r="G69" s="7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2:20" ht="17.25">
      <c r="B70" s="48" t="s">
        <v>46</v>
      </c>
      <c r="C70" s="57">
        <f>SUM(C72:C77)</f>
        <v>6</v>
      </c>
      <c r="D70" s="48"/>
      <c r="E70" s="48"/>
      <c r="F70" s="50" t="s">
        <v>27</v>
      </c>
      <c r="G70" s="42">
        <v>269397</v>
      </c>
      <c r="H70" s="52">
        <f t="shared" ref="H70:S70" si="17">SUM(H71:H77)</f>
        <v>20322.580645161288</v>
      </c>
      <c r="I70" s="52">
        <f t="shared" si="17"/>
        <v>21000</v>
      </c>
      <c r="J70" s="52">
        <f t="shared" si="17"/>
        <v>21000</v>
      </c>
      <c r="K70" s="52">
        <f t="shared" si="17"/>
        <v>23000</v>
      </c>
      <c r="L70" s="52">
        <f t="shared" si="17"/>
        <v>23000</v>
      </c>
      <c r="M70" s="52">
        <f t="shared" si="17"/>
        <v>23000</v>
      </c>
      <c r="N70" s="52">
        <f t="shared" si="17"/>
        <v>23000</v>
      </c>
      <c r="O70" s="52">
        <f t="shared" si="17"/>
        <v>23000</v>
      </c>
      <c r="P70" s="52">
        <f t="shared" si="17"/>
        <v>23000</v>
      </c>
      <c r="Q70" s="52">
        <f t="shared" si="17"/>
        <v>23000</v>
      </c>
      <c r="R70" s="52">
        <f t="shared" si="17"/>
        <v>23000</v>
      </c>
      <c r="S70" s="52">
        <f t="shared" si="17"/>
        <v>23000</v>
      </c>
      <c r="T70" s="58"/>
    </row>
    <row r="71" spans="2:20" ht="17.25">
      <c r="B71" s="25"/>
      <c r="C71" s="25"/>
      <c r="D71" s="25"/>
      <c r="E71" s="25"/>
      <c r="F71" s="12" t="s">
        <v>28</v>
      </c>
      <c r="G71" s="14">
        <f>SUM(G72:G77)</f>
        <v>269322.58064516133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2:20" ht="30">
      <c r="B72" s="25"/>
      <c r="C72" s="25">
        <v>1</v>
      </c>
      <c r="D72" s="29" t="s">
        <v>31</v>
      </c>
      <c r="E72" s="25" t="s">
        <v>32</v>
      </c>
      <c r="F72" s="30">
        <v>6000</v>
      </c>
      <c r="G72" s="31">
        <f t="shared" ref="G72:G77" si="18">SUM(H72:S72)</f>
        <v>17806.451612903227</v>
      </c>
      <c r="H72" s="30">
        <v>5806.4516129032263</v>
      </c>
      <c r="I72" s="30">
        <v>6000</v>
      </c>
      <c r="J72" s="30">
        <v>6000</v>
      </c>
      <c r="K72" s="30"/>
      <c r="L72" s="30"/>
      <c r="M72" s="30"/>
      <c r="N72" s="30"/>
      <c r="O72" s="30"/>
      <c r="P72" s="30"/>
      <c r="Q72" s="30"/>
      <c r="R72" s="30"/>
      <c r="S72" s="30"/>
    </row>
    <row r="73" spans="2:20" ht="30">
      <c r="B73" s="25"/>
      <c r="C73" s="25">
        <v>1</v>
      </c>
      <c r="D73" s="29" t="s">
        <v>31</v>
      </c>
      <c r="E73" s="25" t="s">
        <v>32</v>
      </c>
      <c r="F73" s="30">
        <v>7000</v>
      </c>
      <c r="G73" s="31">
        <f t="shared" si="18"/>
        <v>20774.193548387098</v>
      </c>
      <c r="H73" s="30">
        <v>6774.1935483870966</v>
      </c>
      <c r="I73" s="30">
        <v>7000</v>
      </c>
      <c r="J73" s="30">
        <v>7000</v>
      </c>
      <c r="K73" s="30"/>
      <c r="L73" s="30"/>
      <c r="M73" s="30"/>
      <c r="N73" s="30"/>
      <c r="O73" s="30"/>
      <c r="P73" s="30"/>
      <c r="Q73" s="30"/>
      <c r="R73" s="30"/>
      <c r="S73" s="30"/>
    </row>
    <row r="74" spans="2:20" ht="30">
      <c r="B74" s="25"/>
      <c r="C74" s="25">
        <v>1</v>
      </c>
      <c r="D74" s="29" t="s">
        <v>31</v>
      </c>
      <c r="E74" s="25" t="s">
        <v>32</v>
      </c>
      <c r="F74" s="30">
        <v>8000</v>
      </c>
      <c r="G74" s="31">
        <f t="shared" si="18"/>
        <v>23741.93548387097</v>
      </c>
      <c r="H74" s="30">
        <v>7741.9354838709678</v>
      </c>
      <c r="I74" s="30">
        <v>8000</v>
      </c>
      <c r="J74" s="30">
        <v>8000</v>
      </c>
      <c r="K74" s="30"/>
      <c r="L74" s="30"/>
      <c r="M74" s="30"/>
      <c r="N74" s="30"/>
      <c r="O74" s="30"/>
      <c r="P74" s="30"/>
      <c r="Q74" s="30"/>
      <c r="R74" s="30"/>
      <c r="S74" s="30"/>
    </row>
    <row r="75" spans="2:20" ht="30">
      <c r="B75" s="25"/>
      <c r="C75" s="25">
        <v>1</v>
      </c>
      <c r="D75" s="29" t="s">
        <v>37</v>
      </c>
      <c r="E75" s="25" t="s">
        <v>32</v>
      </c>
      <c r="F75" s="30">
        <v>7000</v>
      </c>
      <c r="G75" s="31">
        <f t="shared" si="18"/>
        <v>63000</v>
      </c>
      <c r="H75" s="30"/>
      <c r="I75" s="30"/>
      <c r="J75" s="30"/>
      <c r="K75" s="30">
        <v>7000</v>
      </c>
      <c r="L75" s="30">
        <v>7000</v>
      </c>
      <c r="M75" s="30">
        <v>7000</v>
      </c>
      <c r="N75" s="30">
        <v>7000</v>
      </c>
      <c r="O75" s="30">
        <v>7000</v>
      </c>
      <c r="P75" s="30">
        <v>7000</v>
      </c>
      <c r="Q75" s="30">
        <v>7000</v>
      </c>
      <c r="R75" s="30">
        <v>7000</v>
      </c>
      <c r="S75" s="30">
        <v>7000</v>
      </c>
    </row>
    <row r="76" spans="2:20" ht="30">
      <c r="B76" s="25"/>
      <c r="C76" s="25">
        <v>1</v>
      </c>
      <c r="D76" s="29" t="s">
        <v>37</v>
      </c>
      <c r="E76" s="25" t="s">
        <v>32</v>
      </c>
      <c r="F76" s="30">
        <v>8000</v>
      </c>
      <c r="G76" s="31">
        <f t="shared" si="18"/>
        <v>72000</v>
      </c>
      <c r="H76" s="30"/>
      <c r="I76" s="30"/>
      <c r="J76" s="30"/>
      <c r="K76" s="30">
        <v>8000</v>
      </c>
      <c r="L76" s="30">
        <v>8000</v>
      </c>
      <c r="M76" s="30">
        <v>8000</v>
      </c>
      <c r="N76" s="30">
        <v>8000</v>
      </c>
      <c r="O76" s="30">
        <v>8000</v>
      </c>
      <c r="P76" s="30">
        <v>8000</v>
      </c>
      <c r="Q76" s="30">
        <v>8000</v>
      </c>
      <c r="R76" s="30">
        <v>8000</v>
      </c>
      <c r="S76" s="30">
        <v>8000</v>
      </c>
    </row>
    <row r="77" spans="2:20" ht="30">
      <c r="B77" s="25"/>
      <c r="C77" s="25">
        <v>1</v>
      </c>
      <c r="D77" s="29" t="s">
        <v>37</v>
      </c>
      <c r="E77" s="25" t="s">
        <v>32</v>
      </c>
      <c r="F77" s="30">
        <v>8000</v>
      </c>
      <c r="G77" s="31">
        <f t="shared" si="18"/>
        <v>72000</v>
      </c>
      <c r="H77" s="30"/>
      <c r="I77" s="30"/>
      <c r="J77" s="30"/>
      <c r="K77" s="30">
        <v>8000</v>
      </c>
      <c r="L77" s="30">
        <v>8000</v>
      </c>
      <c r="M77" s="30">
        <v>8000</v>
      </c>
      <c r="N77" s="30">
        <v>8000</v>
      </c>
      <c r="O77" s="30">
        <v>8000</v>
      </c>
      <c r="P77" s="30">
        <v>8000</v>
      </c>
      <c r="Q77" s="30">
        <v>8000</v>
      </c>
      <c r="R77" s="30">
        <v>8000</v>
      </c>
      <c r="S77" s="30">
        <v>8000</v>
      </c>
    </row>
    <row r="78" spans="2:20" ht="30">
      <c r="B78" s="25"/>
      <c r="C78" s="25"/>
      <c r="D78" s="25"/>
      <c r="E78" s="25"/>
      <c r="F78" s="32" t="s">
        <v>40</v>
      </c>
      <c r="G78" s="14">
        <f>G70-G71</f>
        <v>74.419354838668369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2:20">
      <c r="B79" s="56" t="s">
        <v>47</v>
      </c>
      <c r="C79" s="8"/>
      <c r="D79" s="8"/>
      <c r="E79" s="8"/>
      <c r="F79" s="8"/>
      <c r="G79" s="7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2:20" ht="17.25">
      <c r="B80" s="48" t="s">
        <v>48</v>
      </c>
      <c r="C80" s="39">
        <f>SUM(C82:C85)</f>
        <v>4</v>
      </c>
      <c r="D80" s="48"/>
      <c r="E80" s="48"/>
      <c r="F80" s="50" t="s">
        <v>27</v>
      </c>
      <c r="G80" s="42">
        <v>212500</v>
      </c>
      <c r="H80" s="52">
        <f t="shared" ref="H80:S80" si="19">SUM(H81:H85)</f>
        <v>16451.612903225803</v>
      </c>
      <c r="I80" s="52">
        <f t="shared" si="19"/>
        <v>17000</v>
      </c>
      <c r="J80" s="52">
        <f t="shared" si="19"/>
        <v>17000</v>
      </c>
      <c r="K80" s="52">
        <f t="shared" si="19"/>
        <v>18000</v>
      </c>
      <c r="L80" s="52">
        <f t="shared" si="19"/>
        <v>18000</v>
      </c>
      <c r="M80" s="52">
        <f t="shared" si="19"/>
        <v>18000</v>
      </c>
      <c r="N80" s="52">
        <f t="shared" si="19"/>
        <v>18000</v>
      </c>
      <c r="O80" s="52">
        <f t="shared" si="19"/>
        <v>18000</v>
      </c>
      <c r="P80" s="52">
        <f t="shared" si="19"/>
        <v>18000</v>
      </c>
      <c r="Q80" s="52">
        <f t="shared" si="19"/>
        <v>18000</v>
      </c>
      <c r="R80" s="52">
        <f t="shared" si="19"/>
        <v>18000</v>
      </c>
      <c r="S80" s="52">
        <f t="shared" si="19"/>
        <v>18000</v>
      </c>
    </row>
    <row r="81" spans="2:19" ht="17.25">
      <c r="B81" s="30"/>
      <c r="C81" s="30"/>
      <c r="D81" s="30"/>
      <c r="E81" s="30"/>
      <c r="F81" s="28" t="s">
        <v>28</v>
      </c>
      <c r="G81" s="59">
        <f>SUM(G82:G85)</f>
        <v>212451.61290322582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 ht="30">
      <c r="B82" s="30"/>
      <c r="C82" s="30">
        <v>1</v>
      </c>
      <c r="D82" s="43" t="s">
        <v>31</v>
      </c>
      <c r="E82" s="30" t="s">
        <v>34</v>
      </c>
      <c r="F82" s="30">
        <v>10000</v>
      </c>
      <c r="G82" s="30">
        <f t="shared" ref="G82:G85" si="20">SUM(H82:S82)</f>
        <v>29677.419354838708</v>
      </c>
      <c r="H82" s="30">
        <v>9677.4193548387084</v>
      </c>
      <c r="I82" s="30">
        <v>10000</v>
      </c>
      <c r="J82" s="30">
        <v>10000</v>
      </c>
      <c r="K82" s="30"/>
      <c r="L82" s="30"/>
      <c r="M82" s="30"/>
      <c r="N82" s="30"/>
      <c r="O82" s="30"/>
      <c r="P82" s="30"/>
      <c r="Q82" s="30"/>
      <c r="R82" s="30"/>
      <c r="S82" s="30"/>
    </row>
    <row r="83" spans="2:19" ht="30">
      <c r="B83" s="30"/>
      <c r="C83" s="30">
        <v>1</v>
      </c>
      <c r="D83" s="43" t="s">
        <v>31</v>
      </c>
      <c r="E83" s="30" t="s">
        <v>32</v>
      </c>
      <c r="F83" s="30">
        <v>7000</v>
      </c>
      <c r="G83" s="30">
        <f t="shared" si="20"/>
        <v>20774.193548387098</v>
      </c>
      <c r="H83" s="30">
        <v>6774.1935483870966</v>
      </c>
      <c r="I83" s="30">
        <v>7000</v>
      </c>
      <c r="J83" s="30">
        <v>7000</v>
      </c>
      <c r="K83" s="30"/>
      <c r="L83" s="30"/>
      <c r="M83" s="30"/>
      <c r="N83" s="30"/>
      <c r="O83" s="30"/>
      <c r="P83" s="30"/>
      <c r="Q83" s="30"/>
      <c r="R83" s="30"/>
      <c r="S83" s="30"/>
    </row>
    <row r="84" spans="2:19" ht="30">
      <c r="B84" s="30"/>
      <c r="C84" s="30">
        <v>1</v>
      </c>
      <c r="D84" s="43" t="s">
        <v>37</v>
      </c>
      <c r="E84" s="30" t="s">
        <v>34</v>
      </c>
      <c r="F84" s="30">
        <v>10000</v>
      </c>
      <c r="G84" s="30">
        <f t="shared" si="20"/>
        <v>90000</v>
      </c>
      <c r="H84" s="30"/>
      <c r="I84" s="30"/>
      <c r="J84" s="30"/>
      <c r="K84" s="30">
        <v>10000</v>
      </c>
      <c r="L84" s="30">
        <v>10000</v>
      </c>
      <c r="M84" s="30">
        <v>10000</v>
      </c>
      <c r="N84" s="30">
        <v>10000</v>
      </c>
      <c r="O84" s="30">
        <v>10000</v>
      </c>
      <c r="P84" s="30">
        <v>10000</v>
      </c>
      <c r="Q84" s="30">
        <v>10000</v>
      </c>
      <c r="R84" s="30">
        <v>10000</v>
      </c>
      <c r="S84" s="30">
        <v>10000</v>
      </c>
    </row>
    <row r="85" spans="2:19" ht="30">
      <c r="B85" s="30"/>
      <c r="C85" s="30">
        <v>1</v>
      </c>
      <c r="D85" s="43" t="s">
        <v>37</v>
      </c>
      <c r="E85" s="30" t="s">
        <v>32</v>
      </c>
      <c r="F85" s="30">
        <v>8000</v>
      </c>
      <c r="G85" s="30">
        <f t="shared" si="20"/>
        <v>72000</v>
      </c>
      <c r="H85" s="30"/>
      <c r="I85" s="30"/>
      <c r="J85" s="30"/>
      <c r="K85" s="30">
        <v>8000</v>
      </c>
      <c r="L85" s="30">
        <v>8000</v>
      </c>
      <c r="M85" s="30">
        <v>8000</v>
      </c>
      <c r="N85" s="30">
        <v>8000</v>
      </c>
      <c r="O85" s="30">
        <v>8000</v>
      </c>
      <c r="P85" s="30">
        <v>8000</v>
      </c>
      <c r="Q85" s="30">
        <v>8000</v>
      </c>
      <c r="R85" s="30">
        <v>8000</v>
      </c>
      <c r="S85" s="30">
        <v>8000</v>
      </c>
    </row>
    <row r="86" spans="2:19" ht="31.5">
      <c r="B86" s="30"/>
      <c r="C86" s="30"/>
      <c r="D86" s="30"/>
      <c r="E86" s="30"/>
      <c r="F86" s="60" t="s">
        <v>40</v>
      </c>
      <c r="G86" s="59">
        <f>G80-G81</f>
        <v>48.387096774182282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 ht="15.75">
      <c r="B87" s="56" t="s">
        <v>49</v>
      </c>
      <c r="C87" s="8"/>
      <c r="D87" s="8"/>
      <c r="E87" s="8"/>
      <c r="F87" s="47"/>
      <c r="G87" s="36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2:19" ht="17.25">
      <c r="B88" s="48" t="s">
        <v>50</v>
      </c>
      <c r="C88" s="54">
        <f>SUM(C90:C94)</f>
        <v>5</v>
      </c>
      <c r="D88" s="48"/>
      <c r="E88" s="48"/>
      <c r="F88" s="50" t="s">
        <v>27</v>
      </c>
      <c r="G88" s="42">
        <v>120000</v>
      </c>
      <c r="H88" s="52">
        <f t="shared" ref="H88:P88" si="21">SUM(H90:H94)</f>
        <v>38709.677419354834</v>
      </c>
      <c r="I88" s="52">
        <f t="shared" si="21"/>
        <v>40000</v>
      </c>
      <c r="J88" s="52">
        <f t="shared" si="21"/>
        <v>40000</v>
      </c>
      <c r="K88" s="52">
        <f t="shared" si="21"/>
        <v>0</v>
      </c>
      <c r="L88" s="52">
        <f t="shared" si="21"/>
        <v>0</v>
      </c>
      <c r="M88" s="52">
        <f t="shared" si="21"/>
        <v>0</v>
      </c>
      <c r="N88" s="52">
        <f t="shared" si="21"/>
        <v>0</v>
      </c>
      <c r="O88" s="52">
        <f t="shared" si="21"/>
        <v>0</v>
      </c>
      <c r="P88" s="52">
        <f t="shared" si="21"/>
        <v>0</v>
      </c>
      <c r="Q88" s="52">
        <v>38709.677419354834</v>
      </c>
      <c r="R88" s="52">
        <f>SUM(R90:R94)</f>
        <v>0</v>
      </c>
      <c r="S88" s="52">
        <f>SUM(S90:S94)</f>
        <v>0</v>
      </c>
    </row>
    <row r="89" spans="2:19" ht="17.25">
      <c r="B89" s="25"/>
      <c r="C89" s="25"/>
      <c r="D89" s="25"/>
      <c r="E89" s="25"/>
      <c r="F89" s="12" t="s">
        <v>28</v>
      </c>
      <c r="G89" s="14">
        <f>SUM(G90:G94)</f>
        <v>118709.67741935483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2:19" ht="30">
      <c r="B90" s="25"/>
      <c r="C90" s="25">
        <v>1</v>
      </c>
      <c r="D90" s="29" t="s">
        <v>31</v>
      </c>
      <c r="E90" s="25" t="s">
        <v>32</v>
      </c>
      <c r="F90" s="30">
        <v>8000</v>
      </c>
      <c r="G90" s="31">
        <f t="shared" ref="G90:G101" si="22">SUM(H90:S90)</f>
        <v>23741.93548387097</v>
      </c>
      <c r="H90" s="30">
        <v>7741.9354838709678</v>
      </c>
      <c r="I90" s="30">
        <v>8000</v>
      </c>
      <c r="J90" s="30">
        <v>8000</v>
      </c>
      <c r="K90" s="30"/>
      <c r="L90" s="30"/>
      <c r="M90" s="30"/>
      <c r="N90" s="30"/>
      <c r="O90" s="30"/>
      <c r="P90" s="30"/>
      <c r="Q90" s="30"/>
      <c r="R90" s="30"/>
      <c r="S90" s="30"/>
    </row>
    <row r="91" spans="2:19" ht="30">
      <c r="B91" s="25"/>
      <c r="C91" s="25">
        <v>1</v>
      </c>
      <c r="D91" s="29" t="s">
        <v>31</v>
      </c>
      <c r="E91" s="25" t="s">
        <v>32</v>
      </c>
      <c r="F91" s="30">
        <v>7000</v>
      </c>
      <c r="G91" s="31">
        <f t="shared" si="22"/>
        <v>20774.193548387098</v>
      </c>
      <c r="H91" s="30">
        <v>6774.1935483870966</v>
      </c>
      <c r="I91" s="30">
        <v>7000</v>
      </c>
      <c r="J91" s="30">
        <v>7000</v>
      </c>
      <c r="K91" s="30"/>
      <c r="L91" s="30"/>
      <c r="M91" s="30"/>
      <c r="N91" s="30"/>
      <c r="O91" s="30"/>
      <c r="P91" s="30"/>
      <c r="Q91" s="30"/>
      <c r="R91" s="30"/>
      <c r="S91" s="30"/>
    </row>
    <row r="92" spans="2:19" ht="30">
      <c r="B92" s="25"/>
      <c r="C92" s="25">
        <v>1</v>
      </c>
      <c r="D92" s="29" t="s">
        <v>31</v>
      </c>
      <c r="E92" s="25" t="s">
        <v>32</v>
      </c>
      <c r="F92" s="30">
        <v>8000</v>
      </c>
      <c r="G92" s="31">
        <f t="shared" si="22"/>
        <v>23741.93548387097</v>
      </c>
      <c r="H92" s="30">
        <v>7741.9354838709678</v>
      </c>
      <c r="I92" s="30">
        <v>8000</v>
      </c>
      <c r="J92" s="30">
        <v>8000</v>
      </c>
      <c r="K92" s="30"/>
      <c r="L92" s="30"/>
      <c r="M92" s="30"/>
      <c r="N92" s="30"/>
      <c r="O92" s="30"/>
      <c r="P92" s="30"/>
      <c r="Q92" s="30"/>
      <c r="R92" s="30"/>
      <c r="S92" s="30"/>
    </row>
    <row r="93" spans="2:19" ht="30">
      <c r="B93" s="25"/>
      <c r="C93" s="25">
        <v>1</v>
      </c>
      <c r="D93" s="29" t="s">
        <v>31</v>
      </c>
      <c r="E93" s="25" t="s">
        <v>34</v>
      </c>
      <c r="F93" s="30">
        <v>7000</v>
      </c>
      <c r="G93" s="31">
        <f t="shared" si="22"/>
        <v>20774.193548387098</v>
      </c>
      <c r="H93" s="30">
        <v>6774.1935483870966</v>
      </c>
      <c r="I93" s="61">
        <v>7000</v>
      </c>
      <c r="J93" s="61">
        <v>7000</v>
      </c>
      <c r="K93" s="30"/>
      <c r="L93" s="30"/>
      <c r="M93" s="30"/>
      <c r="N93" s="30"/>
      <c r="O93" s="30"/>
      <c r="P93" s="30"/>
      <c r="Q93" s="30"/>
      <c r="R93" s="30"/>
      <c r="S93" s="30"/>
    </row>
    <row r="94" spans="2:19" ht="30">
      <c r="B94" s="25"/>
      <c r="C94" s="25">
        <v>1</v>
      </c>
      <c r="D94" s="29" t="s">
        <v>31</v>
      </c>
      <c r="E94" s="25" t="s">
        <v>34</v>
      </c>
      <c r="F94" s="30">
        <v>10000</v>
      </c>
      <c r="G94" s="31">
        <f t="shared" si="22"/>
        <v>29677.419354838708</v>
      </c>
      <c r="H94" s="30">
        <v>9677.4193548387084</v>
      </c>
      <c r="I94" s="61">
        <v>10000</v>
      </c>
      <c r="J94" s="61">
        <v>10000</v>
      </c>
      <c r="K94" s="30"/>
      <c r="L94" s="30"/>
      <c r="M94" s="30"/>
      <c r="N94" s="30"/>
      <c r="O94" s="30"/>
      <c r="P94" s="30"/>
      <c r="Q94" s="30"/>
      <c r="R94" s="30"/>
      <c r="S94" s="30"/>
    </row>
    <row r="95" spans="2:19" ht="31.5">
      <c r="B95" s="25"/>
      <c r="C95" s="25"/>
      <c r="D95" s="29"/>
      <c r="E95" s="25"/>
      <c r="F95" s="45" t="s">
        <v>40</v>
      </c>
      <c r="G95" s="14">
        <f>G88-G89</f>
        <v>1290.3225806451665</v>
      </c>
      <c r="H95" s="25"/>
      <c r="I95" s="62"/>
      <c r="J95" s="62"/>
      <c r="K95" s="25"/>
      <c r="L95" s="25"/>
      <c r="M95" s="25"/>
      <c r="N95" s="25"/>
      <c r="O95" s="25"/>
      <c r="P95" s="25"/>
      <c r="Q95" s="25"/>
      <c r="R95" s="25"/>
      <c r="S95" s="25"/>
    </row>
    <row r="96" spans="2:19">
      <c r="B96" s="56" t="s">
        <v>49</v>
      </c>
      <c r="C96" s="8"/>
      <c r="D96" s="46"/>
      <c r="E96" s="8"/>
      <c r="F96" s="8"/>
      <c r="G96" s="7"/>
      <c r="H96" s="8"/>
      <c r="I96" s="63"/>
      <c r="J96" s="63"/>
      <c r="K96" s="8"/>
      <c r="L96" s="8"/>
      <c r="M96" s="8"/>
      <c r="N96" s="8"/>
      <c r="O96" s="8"/>
      <c r="P96" s="8"/>
      <c r="Q96" s="8"/>
      <c r="R96" s="8"/>
      <c r="S96" s="8"/>
    </row>
    <row r="97" spans="2:19" ht="17.25">
      <c r="B97" s="48" t="s">
        <v>51</v>
      </c>
      <c r="C97" s="54">
        <f>SUM(C99:C101)</f>
        <v>5</v>
      </c>
      <c r="D97" s="49"/>
      <c r="E97" s="48"/>
      <c r="F97" s="50" t="s">
        <v>27</v>
      </c>
      <c r="G97" s="42">
        <v>387620</v>
      </c>
      <c r="H97" s="48"/>
      <c r="I97" s="64"/>
      <c r="J97" s="64"/>
      <c r="K97" s="52">
        <f t="shared" ref="K97:S97" si="23">SUM(K99:K101)</f>
        <v>43000</v>
      </c>
      <c r="L97" s="52">
        <f t="shared" si="23"/>
        <v>43000</v>
      </c>
      <c r="M97" s="52">
        <f t="shared" si="23"/>
        <v>43000</v>
      </c>
      <c r="N97" s="52">
        <f t="shared" si="23"/>
        <v>43000</v>
      </c>
      <c r="O97" s="52">
        <f t="shared" si="23"/>
        <v>43000</v>
      </c>
      <c r="P97" s="52">
        <f t="shared" si="23"/>
        <v>43000</v>
      </c>
      <c r="Q97" s="52">
        <f t="shared" si="23"/>
        <v>43000</v>
      </c>
      <c r="R97" s="52">
        <f t="shared" si="23"/>
        <v>43000</v>
      </c>
      <c r="S97" s="52">
        <f t="shared" si="23"/>
        <v>43000</v>
      </c>
    </row>
    <row r="98" spans="2:19" ht="17.25">
      <c r="B98" s="25"/>
      <c r="C98" s="25"/>
      <c r="D98" s="29"/>
      <c r="E98" s="25"/>
      <c r="F98" s="12" t="s">
        <v>28</v>
      </c>
      <c r="G98" s="14">
        <f>SUM(G99:G101)</f>
        <v>387000</v>
      </c>
      <c r="H98" s="25"/>
      <c r="I98" s="62"/>
      <c r="J98" s="62"/>
      <c r="K98" s="30"/>
      <c r="L98" s="30"/>
      <c r="M98" s="30"/>
      <c r="N98" s="30"/>
      <c r="O98" s="30"/>
      <c r="P98" s="30"/>
      <c r="Q98" s="30"/>
      <c r="R98" s="30"/>
      <c r="S98" s="30"/>
    </row>
    <row r="99" spans="2:19" ht="30">
      <c r="B99" s="25"/>
      <c r="C99" s="25">
        <v>3</v>
      </c>
      <c r="D99" s="29" t="s">
        <v>37</v>
      </c>
      <c r="E99" s="25" t="s">
        <v>32</v>
      </c>
      <c r="F99" s="65">
        <v>8000</v>
      </c>
      <c r="G99" s="31">
        <f t="shared" si="22"/>
        <v>216000</v>
      </c>
      <c r="H99" s="25"/>
      <c r="I99" s="25"/>
      <c r="J99" s="25"/>
      <c r="K99" s="30">
        <f t="shared" ref="K99:S99" si="24">$F$99*$C$99</f>
        <v>24000</v>
      </c>
      <c r="L99" s="30">
        <f t="shared" si="24"/>
        <v>24000</v>
      </c>
      <c r="M99" s="30">
        <f t="shared" si="24"/>
        <v>24000</v>
      </c>
      <c r="N99" s="30">
        <f t="shared" si="24"/>
        <v>24000</v>
      </c>
      <c r="O99" s="30">
        <f t="shared" si="24"/>
        <v>24000</v>
      </c>
      <c r="P99" s="30">
        <f t="shared" si="24"/>
        <v>24000</v>
      </c>
      <c r="Q99" s="30">
        <f t="shared" si="24"/>
        <v>24000</v>
      </c>
      <c r="R99" s="30">
        <f t="shared" si="24"/>
        <v>24000</v>
      </c>
      <c r="S99" s="30">
        <f t="shared" si="24"/>
        <v>24000</v>
      </c>
    </row>
    <row r="100" spans="2:19" ht="30">
      <c r="B100" s="25"/>
      <c r="C100" s="25">
        <v>1</v>
      </c>
      <c r="D100" s="29" t="s">
        <v>37</v>
      </c>
      <c r="E100" s="25" t="s">
        <v>34</v>
      </c>
      <c r="F100" s="65">
        <v>9000</v>
      </c>
      <c r="G100" s="31">
        <f t="shared" si="22"/>
        <v>81000</v>
      </c>
      <c r="H100" s="25"/>
      <c r="I100" s="25"/>
      <c r="J100" s="25"/>
      <c r="K100" s="30">
        <v>9000</v>
      </c>
      <c r="L100" s="30">
        <v>9000</v>
      </c>
      <c r="M100" s="30">
        <v>9000</v>
      </c>
      <c r="N100" s="30">
        <v>9000</v>
      </c>
      <c r="O100" s="30">
        <v>9000</v>
      </c>
      <c r="P100" s="30">
        <v>9000</v>
      </c>
      <c r="Q100" s="30">
        <v>9000</v>
      </c>
      <c r="R100" s="30">
        <v>9000</v>
      </c>
      <c r="S100" s="30">
        <v>9000</v>
      </c>
    </row>
    <row r="101" spans="2:19" ht="30">
      <c r="B101" s="25"/>
      <c r="C101" s="25">
        <v>1</v>
      </c>
      <c r="D101" s="29" t="s">
        <v>37</v>
      </c>
      <c r="E101" s="25" t="s">
        <v>34</v>
      </c>
      <c r="F101" s="65">
        <v>10000</v>
      </c>
      <c r="G101" s="31">
        <f t="shared" si="22"/>
        <v>90000</v>
      </c>
      <c r="H101" s="25"/>
      <c r="I101" s="25"/>
      <c r="J101" s="25"/>
      <c r="K101" s="30">
        <v>10000</v>
      </c>
      <c r="L101" s="30">
        <v>10000</v>
      </c>
      <c r="M101" s="30">
        <v>10000</v>
      </c>
      <c r="N101" s="30">
        <v>10000</v>
      </c>
      <c r="O101" s="30">
        <v>10000</v>
      </c>
      <c r="P101" s="30">
        <v>10000</v>
      </c>
      <c r="Q101" s="30">
        <v>10000</v>
      </c>
      <c r="R101" s="30">
        <v>10000</v>
      </c>
      <c r="S101" s="30">
        <v>10000</v>
      </c>
    </row>
    <row r="102" spans="2:19" ht="31.5">
      <c r="B102" s="25"/>
      <c r="C102" s="25"/>
      <c r="D102" s="25"/>
      <c r="E102" s="25"/>
      <c r="F102" s="45" t="s">
        <v>40</v>
      </c>
      <c r="G102" s="14">
        <f>G97-G98</f>
        <v>620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2:19">
      <c r="B103" s="56" t="s">
        <v>52</v>
      </c>
      <c r="C103" s="8"/>
      <c r="D103" s="8"/>
      <c r="E103" s="8"/>
      <c r="F103" s="8"/>
      <c r="G103" s="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2:19" ht="17.25">
      <c r="B104" s="48" t="s">
        <v>53</v>
      </c>
      <c r="C104" s="54">
        <f>SUM(C106:C108)</f>
        <v>4</v>
      </c>
      <c r="D104" s="48"/>
      <c r="E104" s="48"/>
      <c r="F104" s="50" t="s">
        <v>27</v>
      </c>
      <c r="G104" s="42">
        <v>90000</v>
      </c>
      <c r="H104" s="52">
        <f>SUM(H106:H108)</f>
        <v>22580.648064516132</v>
      </c>
      <c r="I104" s="52">
        <f>SUM(I106:I108)</f>
        <v>22000</v>
      </c>
      <c r="J104" s="52">
        <f>SUM(J106:J108)</f>
        <v>22000</v>
      </c>
      <c r="K104" s="48"/>
      <c r="L104" s="48"/>
      <c r="M104" s="48"/>
      <c r="N104" s="48"/>
      <c r="O104" s="48"/>
      <c r="P104" s="48"/>
      <c r="Q104" s="48"/>
      <c r="R104" s="48"/>
      <c r="S104" s="48"/>
    </row>
    <row r="105" spans="2:19" ht="18.75">
      <c r="B105" s="25"/>
      <c r="C105" s="25"/>
      <c r="D105" s="25"/>
      <c r="E105" s="25"/>
      <c r="F105" s="66" t="s">
        <v>28</v>
      </c>
      <c r="G105" s="14">
        <f>SUM(G106:G108)</f>
        <v>66580.648064516135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2:19" ht="30">
      <c r="B106" s="25"/>
      <c r="C106" s="25">
        <v>2</v>
      </c>
      <c r="D106" s="29" t="s">
        <v>31</v>
      </c>
      <c r="E106" s="25" t="s">
        <v>32</v>
      </c>
      <c r="F106" s="30">
        <v>7000</v>
      </c>
      <c r="G106" s="30">
        <f t="shared" ref="G106:G123" si="25">SUM(H106:S106)</f>
        <v>41548.39</v>
      </c>
      <c r="H106" s="30">
        <v>13548.39</v>
      </c>
      <c r="I106" s="30">
        <f>$F$106*$C$106</f>
        <v>14000</v>
      </c>
      <c r="J106" s="30">
        <f>$F$106*$C$106</f>
        <v>14000</v>
      </c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2:19" ht="30">
      <c r="B107" s="25"/>
      <c r="C107" s="25">
        <v>1</v>
      </c>
      <c r="D107" s="29" t="s">
        <v>31</v>
      </c>
      <c r="E107" s="25" t="s">
        <v>34</v>
      </c>
      <c r="F107" s="30">
        <v>8000</v>
      </c>
      <c r="G107" s="30">
        <f t="shared" si="25"/>
        <v>23741.93548387097</v>
      </c>
      <c r="H107" s="30">
        <v>7741.9354838709678</v>
      </c>
      <c r="I107" s="30">
        <v>8000</v>
      </c>
      <c r="J107" s="30">
        <v>8000</v>
      </c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2:19" ht="30">
      <c r="B108" s="25"/>
      <c r="C108" s="25">
        <v>1</v>
      </c>
      <c r="D108" s="29" t="s">
        <v>54</v>
      </c>
      <c r="E108" s="25" t="s">
        <v>34</v>
      </c>
      <c r="F108" s="30">
        <v>8000</v>
      </c>
      <c r="G108" s="30">
        <f t="shared" si="25"/>
        <v>1290.3225806451612</v>
      </c>
      <c r="H108" s="30">
        <v>1290.3225806451612</v>
      </c>
      <c r="I108" s="30"/>
      <c r="J108" s="30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2:19" ht="31.5">
      <c r="B109" s="25"/>
      <c r="C109" s="25"/>
      <c r="D109" s="29"/>
      <c r="E109" s="25"/>
      <c r="F109" s="45" t="s">
        <v>40</v>
      </c>
      <c r="G109" s="14">
        <f>G104-G105</f>
        <v>23419.351935483865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2:19">
      <c r="B110" s="8" t="s">
        <v>52</v>
      </c>
      <c r="C110" s="8"/>
      <c r="D110" s="46"/>
      <c r="E110" s="8"/>
      <c r="F110" s="8"/>
      <c r="G110" s="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2:19" ht="17.25">
      <c r="B111" s="48" t="s">
        <v>55</v>
      </c>
      <c r="C111" s="54">
        <v>1</v>
      </c>
      <c r="D111" s="49"/>
      <c r="E111" s="48"/>
      <c r="F111" s="50" t="s">
        <v>27</v>
      </c>
      <c r="G111" s="42">
        <v>72000</v>
      </c>
      <c r="H111" s="48"/>
      <c r="I111" s="48"/>
      <c r="J111" s="48"/>
      <c r="K111" s="52">
        <f t="shared" ref="K111:S111" si="26">K113</f>
        <v>8000</v>
      </c>
      <c r="L111" s="52">
        <f t="shared" si="26"/>
        <v>8000</v>
      </c>
      <c r="M111" s="52">
        <f t="shared" si="26"/>
        <v>8000</v>
      </c>
      <c r="N111" s="52">
        <f t="shared" si="26"/>
        <v>8000</v>
      </c>
      <c r="O111" s="52">
        <f t="shared" si="26"/>
        <v>8000</v>
      </c>
      <c r="P111" s="52">
        <f t="shared" si="26"/>
        <v>8000</v>
      </c>
      <c r="Q111" s="52">
        <f t="shared" si="26"/>
        <v>8000</v>
      </c>
      <c r="R111" s="52">
        <f t="shared" si="26"/>
        <v>8000</v>
      </c>
      <c r="S111" s="52">
        <f t="shared" si="26"/>
        <v>8000</v>
      </c>
    </row>
    <row r="112" spans="2:19" ht="18.75">
      <c r="B112" s="25"/>
      <c r="C112" s="25"/>
      <c r="D112" s="29"/>
      <c r="E112" s="25"/>
      <c r="F112" s="66" t="s">
        <v>28</v>
      </c>
      <c r="G112" s="14">
        <f>G113</f>
        <v>72000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2:19" ht="30">
      <c r="B113" s="25"/>
      <c r="C113" s="25">
        <v>1</v>
      </c>
      <c r="D113" s="29" t="s">
        <v>56</v>
      </c>
      <c r="E113" s="25" t="s">
        <v>32</v>
      </c>
      <c r="F113" s="30">
        <v>8000</v>
      </c>
      <c r="G113" s="30">
        <f t="shared" si="25"/>
        <v>72000</v>
      </c>
      <c r="H113" s="30"/>
      <c r="I113" s="30"/>
      <c r="J113" s="30"/>
      <c r="K113" s="30">
        <v>8000</v>
      </c>
      <c r="L113" s="30">
        <v>8000</v>
      </c>
      <c r="M113" s="30">
        <v>8000</v>
      </c>
      <c r="N113" s="30">
        <v>8000</v>
      </c>
      <c r="O113" s="30">
        <v>8000</v>
      </c>
      <c r="P113" s="30">
        <v>8000</v>
      </c>
      <c r="Q113" s="30">
        <v>8000</v>
      </c>
      <c r="R113" s="30">
        <v>8000</v>
      </c>
      <c r="S113" s="30">
        <v>8000</v>
      </c>
    </row>
    <row r="114" spans="2:19" ht="31.5">
      <c r="B114" s="25"/>
      <c r="C114" s="25"/>
      <c r="D114" s="29"/>
      <c r="E114" s="25"/>
      <c r="F114" s="45" t="s">
        <v>40</v>
      </c>
      <c r="G114" s="14">
        <f>G111-G112</f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2:19">
      <c r="B115" s="56" t="s">
        <v>52</v>
      </c>
      <c r="C115" s="8"/>
      <c r="D115" s="46"/>
      <c r="E115" s="8"/>
      <c r="F115" s="8"/>
      <c r="G115" s="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2:19" ht="17.25">
      <c r="B116" s="48" t="s">
        <v>57</v>
      </c>
      <c r="C116" s="39">
        <v>1</v>
      </c>
      <c r="D116" s="49"/>
      <c r="E116" s="48"/>
      <c r="F116" s="50" t="s">
        <v>27</v>
      </c>
      <c r="G116" s="42">
        <v>63000</v>
      </c>
      <c r="H116" s="48"/>
      <c r="I116" s="48"/>
      <c r="J116" s="48"/>
      <c r="K116" s="52">
        <f t="shared" ref="K116:S116" si="27">K118</f>
        <v>7000</v>
      </c>
      <c r="L116" s="52">
        <f t="shared" si="27"/>
        <v>7000</v>
      </c>
      <c r="M116" s="52">
        <f t="shared" si="27"/>
        <v>7000</v>
      </c>
      <c r="N116" s="52">
        <f t="shared" si="27"/>
        <v>7000</v>
      </c>
      <c r="O116" s="52">
        <f t="shared" si="27"/>
        <v>7000</v>
      </c>
      <c r="P116" s="52">
        <f t="shared" si="27"/>
        <v>7000</v>
      </c>
      <c r="Q116" s="52">
        <f t="shared" si="27"/>
        <v>7000</v>
      </c>
      <c r="R116" s="52">
        <f t="shared" si="27"/>
        <v>7000</v>
      </c>
      <c r="S116" s="52">
        <f t="shared" si="27"/>
        <v>7000</v>
      </c>
    </row>
    <row r="117" spans="2:19" ht="18.75">
      <c r="B117" s="25"/>
      <c r="C117" s="25"/>
      <c r="D117" s="29"/>
      <c r="E117" s="25"/>
      <c r="F117" s="66" t="s">
        <v>28</v>
      </c>
      <c r="G117" s="14">
        <f>G118</f>
        <v>63000</v>
      </c>
      <c r="H117" s="25"/>
      <c r="I117" s="25"/>
      <c r="J117" s="25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2:19" ht="30">
      <c r="B118" s="25"/>
      <c r="C118" s="25">
        <v>1</v>
      </c>
      <c r="D118" s="29" t="s">
        <v>56</v>
      </c>
      <c r="E118" s="25" t="s">
        <v>32</v>
      </c>
      <c r="F118" s="30">
        <v>7000</v>
      </c>
      <c r="G118" s="31">
        <f t="shared" si="25"/>
        <v>63000</v>
      </c>
      <c r="H118" s="25"/>
      <c r="I118" s="25"/>
      <c r="J118" s="25"/>
      <c r="K118" s="30">
        <v>7000</v>
      </c>
      <c r="L118" s="30">
        <v>7000</v>
      </c>
      <c r="M118" s="30">
        <v>7000</v>
      </c>
      <c r="N118" s="30">
        <v>7000</v>
      </c>
      <c r="O118" s="30">
        <v>7000</v>
      </c>
      <c r="P118" s="30">
        <v>7000</v>
      </c>
      <c r="Q118" s="30">
        <v>7000</v>
      </c>
      <c r="R118" s="30">
        <v>7000</v>
      </c>
      <c r="S118" s="30">
        <v>7000</v>
      </c>
    </row>
    <row r="119" spans="2:19" ht="31.5">
      <c r="B119" s="25"/>
      <c r="C119" s="25"/>
      <c r="D119" s="29"/>
      <c r="E119" s="25"/>
      <c r="F119" s="45" t="s">
        <v>40</v>
      </c>
      <c r="G119" s="14">
        <f>G116-G117</f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2:19" ht="15.75">
      <c r="B120" s="56" t="s">
        <v>52</v>
      </c>
      <c r="C120" s="8"/>
      <c r="D120" s="46"/>
      <c r="E120" s="8"/>
      <c r="F120" s="67"/>
      <c r="G120" s="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2:19" ht="17.25">
      <c r="B121" s="48" t="s">
        <v>58</v>
      </c>
      <c r="C121" s="54">
        <v>1</v>
      </c>
      <c r="D121" s="49"/>
      <c r="E121" s="48"/>
      <c r="F121" s="50" t="s">
        <v>27</v>
      </c>
      <c r="G121" s="68">
        <v>90000</v>
      </c>
      <c r="H121" s="48"/>
      <c r="I121" s="48"/>
      <c r="J121" s="48"/>
      <c r="K121" s="52">
        <f t="shared" ref="K121:S121" si="28">K123</f>
        <v>10000</v>
      </c>
      <c r="L121" s="52">
        <f t="shared" si="28"/>
        <v>10000</v>
      </c>
      <c r="M121" s="52">
        <f t="shared" si="28"/>
        <v>10000</v>
      </c>
      <c r="N121" s="52">
        <f t="shared" si="28"/>
        <v>10000</v>
      </c>
      <c r="O121" s="52">
        <f t="shared" si="28"/>
        <v>10000</v>
      </c>
      <c r="P121" s="52">
        <f t="shared" si="28"/>
        <v>10000</v>
      </c>
      <c r="Q121" s="52">
        <f t="shared" si="28"/>
        <v>10000</v>
      </c>
      <c r="R121" s="52">
        <f t="shared" si="28"/>
        <v>10000</v>
      </c>
      <c r="S121" s="52">
        <f t="shared" si="28"/>
        <v>10000</v>
      </c>
    </row>
    <row r="122" spans="2:19" ht="18.75">
      <c r="B122" s="25"/>
      <c r="C122" s="25"/>
      <c r="D122" s="29"/>
      <c r="E122" s="25"/>
      <c r="F122" s="66" t="s">
        <v>28</v>
      </c>
      <c r="G122" s="33">
        <f>G123</f>
        <v>90000</v>
      </c>
      <c r="H122" s="25"/>
      <c r="I122" s="25"/>
      <c r="J122" s="25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2:19" ht="30">
      <c r="B123" s="25"/>
      <c r="C123" s="25">
        <v>1</v>
      </c>
      <c r="D123" s="29" t="s">
        <v>56</v>
      </c>
      <c r="E123" s="25" t="s">
        <v>34</v>
      </c>
      <c r="F123" s="30">
        <v>10000</v>
      </c>
      <c r="G123" s="31">
        <f t="shared" si="25"/>
        <v>90000</v>
      </c>
      <c r="H123" s="25"/>
      <c r="I123" s="25"/>
      <c r="J123" s="25"/>
      <c r="K123" s="30">
        <v>10000</v>
      </c>
      <c r="L123" s="30">
        <v>10000</v>
      </c>
      <c r="M123" s="30">
        <v>10000</v>
      </c>
      <c r="N123" s="30">
        <v>10000</v>
      </c>
      <c r="O123" s="30">
        <v>10000</v>
      </c>
      <c r="P123" s="30">
        <v>10000</v>
      </c>
      <c r="Q123" s="30">
        <v>10000</v>
      </c>
      <c r="R123" s="30">
        <v>10000</v>
      </c>
      <c r="S123" s="30">
        <v>10000</v>
      </c>
    </row>
    <row r="124" spans="2:19" ht="31.5">
      <c r="B124" s="25"/>
      <c r="C124" s="25"/>
      <c r="D124" s="29"/>
      <c r="E124" s="25"/>
      <c r="F124" s="45" t="s">
        <v>40</v>
      </c>
      <c r="G124" s="14">
        <f>G121-G122</f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2:19">
      <c r="B125" s="56" t="s">
        <v>59</v>
      </c>
      <c r="C125" s="8"/>
      <c r="D125" s="46"/>
      <c r="E125" s="8"/>
      <c r="F125" s="8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2:19" ht="17.25">
      <c r="B126" s="48" t="s">
        <v>60</v>
      </c>
      <c r="C126" s="54">
        <f>SUM(C128:C129)</f>
        <v>5</v>
      </c>
      <c r="D126" s="48"/>
      <c r="E126" s="48"/>
      <c r="F126" s="50" t="s">
        <v>27</v>
      </c>
      <c r="G126" s="42">
        <v>114000</v>
      </c>
      <c r="H126" s="52">
        <f>SUM(H128:H129)</f>
        <v>36774.199999999997</v>
      </c>
      <c r="I126" s="52">
        <f>SUM(I128:I129)</f>
        <v>38000</v>
      </c>
      <c r="J126" s="52">
        <f>SUM(J128:J129)</f>
        <v>38000</v>
      </c>
      <c r="K126" s="48"/>
      <c r="L126" s="48"/>
      <c r="M126" s="48"/>
      <c r="N126" s="48"/>
      <c r="O126" s="48"/>
      <c r="P126" s="48"/>
      <c r="Q126" s="48"/>
      <c r="R126" s="48"/>
      <c r="S126" s="48"/>
    </row>
    <row r="127" spans="2:19" ht="18.75">
      <c r="B127" s="25"/>
      <c r="C127" s="25"/>
      <c r="D127" s="25"/>
      <c r="E127" s="25"/>
      <c r="F127" s="66" t="s">
        <v>28</v>
      </c>
      <c r="G127" s="14">
        <f>SUM(G128:G129)</f>
        <v>112774.2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2:19" ht="30">
      <c r="B128" s="25"/>
      <c r="C128" s="25">
        <v>2</v>
      </c>
      <c r="D128" s="29" t="s">
        <v>31</v>
      </c>
      <c r="E128" s="25" t="s">
        <v>32</v>
      </c>
      <c r="F128" s="30">
        <v>7000</v>
      </c>
      <c r="G128" s="30">
        <f t="shared" ref="G128:G150" si="29">SUM(H128:S128)</f>
        <v>41548.39</v>
      </c>
      <c r="H128" s="30">
        <v>13548.39</v>
      </c>
      <c r="I128" s="30">
        <f>$F$128*$C$128</f>
        <v>14000</v>
      </c>
      <c r="J128" s="30">
        <f>$F$128*$C$128</f>
        <v>14000</v>
      </c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2:19" ht="30">
      <c r="B129" s="25"/>
      <c r="C129" s="25">
        <v>3</v>
      </c>
      <c r="D129" s="29" t="s">
        <v>31</v>
      </c>
      <c r="E129" s="25" t="s">
        <v>34</v>
      </c>
      <c r="F129" s="30">
        <v>8000</v>
      </c>
      <c r="G129" s="30">
        <f t="shared" si="29"/>
        <v>71225.81</v>
      </c>
      <c r="H129" s="30">
        <v>23225.81</v>
      </c>
      <c r="I129" s="30">
        <f>$F$129*$C$129</f>
        <v>24000</v>
      </c>
      <c r="J129" s="30">
        <f>$F$129*$C$129</f>
        <v>24000</v>
      </c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2:19" ht="31.5">
      <c r="B130" s="25"/>
      <c r="C130" s="25"/>
      <c r="D130" s="29"/>
      <c r="E130" s="25"/>
      <c r="F130" s="45" t="s">
        <v>40</v>
      </c>
      <c r="G130" s="14">
        <f>G126-G127</f>
        <v>1225.8000000000029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2:19">
      <c r="B131" s="56" t="s">
        <v>59</v>
      </c>
      <c r="C131" s="8"/>
      <c r="D131" s="46"/>
      <c r="E131" s="8"/>
      <c r="F131" s="8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2:19" ht="17.25">
      <c r="B132" s="48" t="s">
        <v>61</v>
      </c>
      <c r="C132" s="54">
        <v>1</v>
      </c>
      <c r="D132" s="49"/>
      <c r="E132" s="48"/>
      <c r="F132" s="50" t="s">
        <v>27</v>
      </c>
      <c r="G132" s="42">
        <v>63000</v>
      </c>
      <c r="H132" s="48"/>
      <c r="I132" s="48"/>
      <c r="J132" s="48"/>
      <c r="K132" s="52">
        <f t="shared" ref="K132:S132" si="30">K134</f>
        <v>7000</v>
      </c>
      <c r="L132" s="52">
        <f t="shared" si="30"/>
        <v>7000</v>
      </c>
      <c r="M132" s="52">
        <f t="shared" si="30"/>
        <v>7000</v>
      </c>
      <c r="N132" s="52">
        <f t="shared" si="30"/>
        <v>7000</v>
      </c>
      <c r="O132" s="52">
        <f t="shared" si="30"/>
        <v>7000</v>
      </c>
      <c r="P132" s="52">
        <f t="shared" si="30"/>
        <v>7000</v>
      </c>
      <c r="Q132" s="52">
        <f t="shared" si="30"/>
        <v>7000</v>
      </c>
      <c r="R132" s="52">
        <f t="shared" si="30"/>
        <v>7000</v>
      </c>
      <c r="S132" s="52">
        <f t="shared" si="30"/>
        <v>7000</v>
      </c>
    </row>
    <row r="133" spans="2:19" ht="18.75">
      <c r="B133" s="25"/>
      <c r="C133" s="25"/>
      <c r="D133" s="29"/>
      <c r="E133" s="25"/>
      <c r="F133" s="66" t="s">
        <v>28</v>
      </c>
      <c r="G133" s="14">
        <f>G134</f>
        <v>63000</v>
      </c>
      <c r="H133" s="25"/>
      <c r="I133" s="25"/>
      <c r="J133" s="25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2:19" ht="30">
      <c r="B134" s="25"/>
      <c r="C134" s="25">
        <v>1</v>
      </c>
      <c r="D134" s="29" t="s">
        <v>37</v>
      </c>
      <c r="E134" s="25" t="s">
        <v>32</v>
      </c>
      <c r="F134" s="30">
        <v>7000</v>
      </c>
      <c r="G134" s="31">
        <f t="shared" si="29"/>
        <v>63000</v>
      </c>
      <c r="H134" s="25"/>
      <c r="I134" s="25"/>
      <c r="J134" s="25"/>
      <c r="K134" s="30">
        <v>7000</v>
      </c>
      <c r="L134" s="30">
        <v>7000</v>
      </c>
      <c r="M134" s="30">
        <v>7000</v>
      </c>
      <c r="N134" s="30">
        <v>7000</v>
      </c>
      <c r="O134" s="30">
        <v>7000</v>
      </c>
      <c r="P134" s="30">
        <v>7000</v>
      </c>
      <c r="Q134" s="30">
        <v>7000</v>
      </c>
      <c r="R134" s="30">
        <v>7000</v>
      </c>
      <c r="S134" s="30">
        <v>7000</v>
      </c>
    </row>
    <row r="135" spans="2:19" ht="31.5">
      <c r="B135" s="25"/>
      <c r="C135" s="25"/>
      <c r="D135" s="29"/>
      <c r="E135" s="25"/>
      <c r="F135" s="45" t="s">
        <v>40</v>
      </c>
      <c r="G135" s="14">
        <f>G132-G133</f>
        <v>0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2:19" ht="15.75">
      <c r="B136" s="56" t="s">
        <v>59</v>
      </c>
      <c r="C136" s="8"/>
      <c r="D136" s="46"/>
      <c r="E136" s="8"/>
      <c r="F136" s="67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2:19" ht="17.25">
      <c r="B137" s="48" t="s">
        <v>62</v>
      </c>
      <c r="C137" s="54">
        <v>2</v>
      </c>
      <c r="D137" s="49"/>
      <c r="E137" s="48"/>
      <c r="F137" s="50" t="s">
        <v>27</v>
      </c>
      <c r="G137" s="42">
        <v>204000</v>
      </c>
      <c r="H137" s="48"/>
      <c r="I137" s="48"/>
      <c r="J137" s="48"/>
      <c r="K137" s="52">
        <f t="shared" ref="K137:S137" si="31">K139</f>
        <v>18000</v>
      </c>
      <c r="L137" s="52">
        <f t="shared" si="31"/>
        <v>18000</v>
      </c>
      <c r="M137" s="52">
        <f t="shared" si="31"/>
        <v>18000</v>
      </c>
      <c r="N137" s="52">
        <f t="shared" si="31"/>
        <v>18000</v>
      </c>
      <c r="O137" s="52">
        <f t="shared" si="31"/>
        <v>18000</v>
      </c>
      <c r="P137" s="52">
        <f t="shared" si="31"/>
        <v>18000</v>
      </c>
      <c r="Q137" s="52">
        <f t="shared" si="31"/>
        <v>18000</v>
      </c>
      <c r="R137" s="52">
        <f t="shared" si="31"/>
        <v>18000</v>
      </c>
      <c r="S137" s="52">
        <f t="shared" si="31"/>
        <v>18000</v>
      </c>
    </row>
    <row r="138" spans="2:19" ht="18.75">
      <c r="B138" s="25"/>
      <c r="C138" s="25"/>
      <c r="D138" s="29"/>
      <c r="E138" s="25"/>
      <c r="F138" s="66" t="s">
        <v>28</v>
      </c>
      <c r="G138" s="14">
        <f>G139</f>
        <v>162000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2:19" ht="30">
      <c r="B139" s="25"/>
      <c r="C139" s="25">
        <v>2</v>
      </c>
      <c r="D139" s="29" t="s">
        <v>37</v>
      </c>
      <c r="E139" s="25" t="s">
        <v>34</v>
      </c>
      <c r="F139" s="30">
        <v>9000</v>
      </c>
      <c r="G139" s="31">
        <f t="shared" si="29"/>
        <v>162000</v>
      </c>
      <c r="H139" s="25"/>
      <c r="I139" s="25"/>
      <c r="J139" s="25"/>
      <c r="K139" s="30">
        <f>$F$139*$C$139</f>
        <v>18000</v>
      </c>
      <c r="L139" s="30">
        <f t="shared" ref="L139:S139" si="32">$F$139*$C$139</f>
        <v>18000</v>
      </c>
      <c r="M139" s="30">
        <f t="shared" si="32"/>
        <v>18000</v>
      </c>
      <c r="N139" s="30">
        <f t="shared" si="32"/>
        <v>18000</v>
      </c>
      <c r="O139" s="30">
        <f t="shared" si="32"/>
        <v>18000</v>
      </c>
      <c r="P139" s="30">
        <f t="shared" si="32"/>
        <v>18000</v>
      </c>
      <c r="Q139" s="30">
        <f t="shared" si="32"/>
        <v>18000</v>
      </c>
      <c r="R139" s="30">
        <f t="shared" si="32"/>
        <v>18000</v>
      </c>
      <c r="S139" s="30">
        <f t="shared" si="32"/>
        <v>18000</v>
      </c>
    </row>
    <row r="140" spans="2:19" ht="31.5">
      <c r="B140" s="25"/>
      <c r="C140" s="25"/>
      <c r="D140" s="29"/>
      <c r="E140" s="25"/>
      <c r="F140" s="45" t="s">
        <v>40</v>
      </c>
      <c r="G140" s="14">
        <f>G137-G139</f>
        <v>42000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2:19">
      <c r="B141" s="56" t="s">
        <v>59</v>
      </c>
      <c r="C141" s="8"/>
      <c r="D141" s="46"/>
      <c r="E141" s="8"/>
      <c r="F141" s="8"/>
      <c r="G141" s="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2:19" ht="17.25">
      <c r="B142" s="48" t="s">
        <v>63</v>
      </c>
      <c r="C142" s="39">
        <v>2</v>
      </c>
      <c r="D142" s="49"/>
      <c r="E142" s="48"/>
      <c r="F142" s="50" t="s">
        <v>27</v>
      </c>
      <c r="G142" s="42">
        <v>198000</v>
      </c>
      <c r="H142" s="48"/>
      <c r="I142" s="48"/>
      <c r="J142" s="48"/>
      <c r="K142" s="52">
        <f t="shared" ref="K142:S142" si="33">K144</f>
        <v>20000</v>
      </c>
      <c r="L142" s="52">
        <f t="shared" si="33"/>
        <v>20000</v>
      </c>
      <c r="M142" s="52">
        <f t="shared" si="33"/>
        <v>20000</v>
      </c>
      <c r="N142" s="52">
        <f t="shared" si="33"/>
        <v>20000</v>
      </c>
      <c r="O142" s="52">
        <f t="shared" si="33"/>
        <v>20000</v>
      </c>
      <c r="P142" s="52">
        <f t="shared" si="33"/>
        <v>20000</v>
      </c>
      <c r="Q142" s="52">
        <f t="shared" si="33"/>
        <v>20000</v>
      </c>
      <c r="R142" s="52">
        <f t="shared" si="33"/>
        <v>20000</v>
      </c>
      <c r="S142" s="52">
        <f t="shared" si="33"/>
        <v>20000</v>
      </c>
    </row>
    <row r="143" spans="2:19" ht="18.75">
      <c r="B143" s="25"/>
      <c r="C143" s="25"/>
      <c r="D143" s="29"/>
      <c r="E143" s="25"/>
      <c r="F143" s="66" t="s">
        <v>28</v>
      </c>
      <c r="G143" s="14">
        <f>G144</f>
        <v>180000</v>
      </c>
      <c r="H143" s="25"/>
      <c r="I143" s="25"/>
      <c r="J143" s="25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2:19" ht="30">
      <c r="B144" s="25"/>
      <c r="C144" s="25">
        <v>2</v>
      </c>
      <c r="D144" s="29" t="s">
        <v>37</v>
      </c>
      <c r="E144" s="25" t="s">
        <v>34</v>
      </c>
      <c r="F144" s="30">
        <v>10000</v>
      </c>
      <c r="G144" s="31">
        <f t="shared" si="29"/>
        <v>180000</v>
      </c>
      <c r="H144" s="25"/>
      <c r="I144" s="25"/>
      <c r="J144" s="25"/>
      <c r="K144" s="30">
        <f>$F$144*$C$144</f>
        <v>20000</v>
      </c>
      <c r="L144" s="30">
        <f t="shared" ref="L144:S144" si="34">$F$144*$C$144</f>
        <v>20000</v>
      </c>
      <c r="M144" s="30">
        <f t="shared" si="34"/>
        <v>20000</v>
      </c>
      <c r="N144" s="30">
        <f t="shared" si="34"/>
        <v>20000</v>
      </c>
      <c r="O144" s="30">
        <f t="shared" si="34"/>
        <v>20000</v>
      </c>
      <c r="P144" s="30">
        <f t="shared" si="34"/>
        <v>20000</v>
      </c>
      <c r="Q144" s="30">
        <f t="shared" si="34"/>
        <v>20000</v>
      </c>
      <c r="R144" s="30">
        <f t="shared" si="34"/>
        <v>20000</v>
      </c>
      <c r="S144" s="30">
        <f t="shared" si="34"/>
        <v>20000</v>
      </c>
    </row>
    <row r="145" spans="2:19" ht="31.5">
      <c r="B145" s="25"/>
      <c r="C145" s="25"/>
      <c r="D145" s="29"/>
      <c r="E145" s="25"/>
      <c r="F145" s="45" t="s">
        <v>40</v>
      </c>
      <c r="G145" s="14">
        <f>G142-G144</f>
        <v>18000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2:19" ht="15.75">
      <c r="B146" s="56" t="s">
        <v>64</v>
      </c>
      <c r="C146" s="8"/>
      <c r="D146" s="46"/>
      <c r="E146" s="8"/>
      <c r="F146" s="67"/>
      <c r="G146" s="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2:19" ht="17.25">
      <c r="B147" s="48" t="s">
        <v>65</v>
      </c>
      <c r="C147" s="54">
        <f>SUM(C149:C150)</f>
        <v>2</v>
      </c>
      <c r="D147" s="49"/>
      <c r="E147" s="48"/>
      <c r="F147" s="50" t="s">
        <v>27</v>
      </c>
      <c r="G147" s="42">
        <v>40500</v>
      </c>
      <c r="H147" s="52">
        <f>SUM(H149:H150)</f>
        <v>13064.516129032258</v>
      </c>
      <c r="I147" s="52">
        <f>SUM(I149:I150)</f>
        <v>13500</v>
      </c>
      <c r="J147" s="52">
        <f>SUM(J149:J150)</f>
        <v>13500</v>
      </c>
      <c r="K147" s="48"/>
      <c r="L147" s="48"/>
      <c r="M147" s="48"/>
      <c r="N147" s="48"/>
      <c r="O147" s="48"/>
      <c r="P147" s="48"/>
      <c r="Q147" s="48"/>
      <c r="R147" s="48"/>
      <c r="S147" s="48"/>
    </row>
    <row r="148" spans="2:19" ht="18.75">
      <c r="B148" s="25"/>
      <c r="C148" s="25"/>
      <c r="D148" s="29"/>
      <c r="E148" s="25"/>
      <c r="F148" s="66" t="s">
        <v>28</v>
      </c>
      <c r="G148" s="14">
        <f>SUM(G149:G150)</f>
        <v>40064.516129032258</v>
      </c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2:19" ht="30">
      <c r="B149" s="25"/>
      <c r="C149" s="25">
        <v>1</v>
      </c>
      <c r="D149" s="29" t="s">
        <v>31</v>
      </c>
      <c r="E149" s="25" t="s">
        <v>32</v>
      </c>
      <c r="F149" s="30">
        <v>6500</v>
      </c>
      <c r="G149" s="31">
        <f t="shared" si="29"/>
        <v>19290.322580645163</v>
      </c>
      <c r="H149" s="30">
        <v>6290.3225806451619</v>
      </c>
      <c r="I149" s="30">
        <v>6500</v>
      </c>
      <c r="J149" s="30">
        <v>6500</v>
      </c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2:19" ht="30">
      <c r="B150" s="25"/>
      <c r="C150" s="25">
        <v>1</v>
      </c>
      <c r="D150" s="29" t="s">
        <v>31</v>
      </c>
      <c r="E150" s="25" t="s">
        <v>32</v>
      </c>
      <c r="F150" s="30">
        <v>7000</v>
      </c>
      <c r="G150" s="31">
        <f t="shared" si="29"/>
        <v>20774.193548387098</v>
      </c>
      <c r="H150" s="30">
        <v>6774.1935483870966</v>
      </c>
      <c r="I150" s="30">
        <v>7000</v>
      </c>
      <c r="J150" s="30">
        <v>7000</v>
      </c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2:19" ht="31.5">
      <c r="B151" s="25"/>
      <c r="C151" s="25"/>
      <c r="D151" s="25"/>
      <c r="E151" s="25"/>
      <c r="F151" s="45" t="s">
        <v>40</v>
      </c>
      <c r="G151" s="14">
        <f>G147-G148</f>
        <v>435.4838709677424</v>
      </c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2:19" ht="15.75">
      <c r="B152" s="56" t="s">
        <v>66</v>
      </c>
      <c r="C152" s="8"/>
      <c r="D152" s="8"/>
      <c r="E152" s="8"/>
      <c r="F152" s="67"/>
      <c r="G152" s="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2:19" ht="17.25">
      <c r="B153" s="48" t="s">
        <v>67</v>
      </c>
      <c r="C153" s="39">
        <f>SUM(C155:C159)</f>
        <v>6</v>
      </c>
      <c r="D153" s="48"/>
      <c r="E153" s="48"/>
      <c r="F153" s="50" t="s">
        <v>27</v>
      </c>
      <c r="G153" s="42">
        <v>124500</v>
      </c>
      <c r="H153" s="52">
        <f>SUM(H155:H159)</f>
        <v>40161.287096774198</v>
      </c>
      <c r="I153" s="52">
        <f>SUM(I155:I159)</f>
        <v>41500</v>
      </c>
      <c r="J153" s="52">
        <f>SUM(J155:J159)</f>
        <v>41500</v>
      </c>
      <c r="K153" s="48"/>
      <c r="L153" s="48"/>
      <c r="M153" s="48"/>
      <c r="N153" s="48"/>
      <c r="O153" s="48"/>
      <c r="P153" s="48"/>
      <c r="Q153" s="48"/>
      <c r="R153" s="48"/>
      <c r="S153" s="48"/>
    </row>
    <row r="154" spans="2:19" ht="18.75">
      <c r="B154" s="25"/>
      <c r="C154" s="25"/>
      <c r="D154" s="25"/>
      <c r="E154" s="25"/>
      <c r="F154" s="66" t="s">
        <v>28</v>
      </c>
      <c r="G154" s="14">
        <f>SUM(G155:G159)</f>
        <v>123161.28709677421</v>
      </c>
      <c r="H154" s="30"/>
      <c r="I154" s="30"/>
      <c r="J154" s="30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2:19" ht="30">
      <c r="B155" s="25"/>
      <c r="C155" s="25">
        <v>1</v>
      </c>
      <c r="D155" s="29" t="s">
        <v>31</v>
      </c>
      <c r="E155" s="25" t="s">
        <v>32</v>
      </c>
      <c r="F155" s="30">
        <v>6500</v>
      </c>
      <c r="G155" s="31">
        <f t="shared" ref="G155:G172" si="35">SUM(H155:S155)</f>
        <v>19290.322580645163</v>
      </c>
      <c r="H155" s="30">
        <v>6290.3225806451619</v>
      </c>
      <c r="I155" s="30">
        <v>6500</v>
      </c>
      <c r="J155" s="30">
        <v>6500</v>
      </c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2:19" ht="30">
      <c r="B156" s="25"/>
      <c r="C156" s="25">
        <v>1</v>
      </c>
      <c r="D156" s="29" t="s">
        <v>31</v>
      </c>
      <c r="E156" s="25" t="s">
        <v>32</v>
      </c>
      <c r="F156" s="30">
        <v>7000</v>
      </c>
      <c r="G156" s="31">
        <f t="shared" si="35"/>
        <v>20774.193548387098</v>
      </c>
      <c r="H156" s="30">
        <v>6774.1935483870966</v>
      </c>
      <c r="I156" s="30">
        <v>7000</v>
      </c>
      <c r="J156" s="30">
        <v>7000</v>
      </c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2:19" ht="30">
      <c r="B157" s="25"/>
      <c r="C157" s="25">
        <v>1</v>
      </c>
      <c r="D157" s="29" t="s">
        <v>31</v>
      </c>
      <c r="E157" s="25" t="s">
        <v>32</v>
      </c>
      <c r="F157" s="30">
        <v>8000</v>
      </c>
      <c r="G157" s="31">
        <f t="shared" si="35"/>
        <v>23741.93548387097</v>
      </c>
      <c r="H157" s="30">
        <v>7741.9354838709678</v>
      </c>
      <c r="I157" s="30">
        <v>8000</v>
      </c>
      <c r="J157" s="30">
        <v>8000</v>
      </c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2:19" ht="30">
      <c r="B158" s="25"/>
      <c r="C158" s="25">
        <v>2</v>
      </c>
      <c r="D158" s="29" t="s">
        <v>31</v>
      </c>
      <c r="E158" s="25" t="s">
        <v>32</v>
      </c>
      <c r="F158" s="30">
        <v>6000</v>
      </c>
      <c r="G158" s="31">
        <f t="shared" si="35"/>
        <v>35612.9</v>
      </c>
      <c r="H158" s="30">
        <v>11612.9</v>
      </c>
      <c r="I158" s="30">
        <f>$F$158*$C$158</f>
        <v>12000</v>
      </c>
      <c r="J158" s="30">
        <f>$F$158*$C$158</f>
        <v>12000</v>
      </c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2:19" ht="30">
      <c r="B159" s="25"/>
      <c r="C159" s="25">
        <v>1</v>
      </c>
      <c r="D159" s="29" t="s">
        <v>31</v>
      </c>
      <c r="E159" s="25" t="s">
        <v>34</v>
      </c>
      <c r="F159" s="30">
        <v>8000</v>
      </c>
      <c r="G159" s="31">
        <f t="shared" si="35"/>
        <v>23741.93548387097</v>
      </c>
      <c r="H159" s="30">
        <v>7741.9354838709678</v>
      </c>
      <c r="I159" s="30">
        <v>8000</v>
      </c>
      <c r="J159" s="30">
        <v>8000</v>
      </c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2:19" ht="31.5">
      <c r="B160" s="25"/>
      <c r="C160" s="25"/>
      <c r="D160" s="29"/>
      <c r="E160" s="25"/>
      <c r="F160" s="45" t="s">
        <v>40</v>
      </c>
      <c r="G160" s="14">
        <f>G153-G154</f>
        <v>1338.7129032257944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2:20" ht="15.75">
      <c r="B161" s="56" t="s">
        <v>66</v>
      </c>
      <c r="C161" s="8"/>
      <c r="D161" s="46"/>
      <c r="E161" s="8"/>
      <c r="F161" s="67"/>
      <c r="G161" s="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2:20" ht="17.25">
      <c r="B162" s="48" t="s">
        <v>68</v>
      </c>
      <c r="C162" s="39">
        <v>2</v>
      </c>
      <c r="D162" s="49"/>
      <c r="E162" s="48"/>
      <c r="F162" s="50" t="s">
        <v>27</v>
      </c>
      <c r="G162" s="42">
        <v>122500</v>
      </c>
      <c r="H162" s="48"/>
      <c r="I162" s="48"/>
      <c r="J162" s="48"/>
      <c r="K162" s="52">
        <f t="shared" ref="K162:S162" si="36">SUM(K164:K165)</f>
        <v>13500</v>
      </c>
      <c r="L162" s="52">
        <f t="shared" si="36"/>
        <v>13500</v>
      </c>
      <c r="M162" s="52">
        <f t="shared" si="36"/>
        <v>13500</v>
      </c>
      <c r="N162" s="52">
        <f t="shared" si="36"/>
        <v>13500</v>
      </c>
      <c r="O162" s="52">
        <f t="shared" si="36"/>
        <v>13500</v>
      </c>
      <c r="P162" s="52">
        <f t="shared" si="36"/>
        <v>13500</v>
      </c>
      <c r="Q162" s="52">
        <f t="shared" si="36"/>
        <v>13500</v>
      </c>
      <c r="R162" s="52">
        <f t="shared" si="36"/>
        <v>13500</v>
      </c>
      <c r="S162" s="52">
        <f t="shared" si="36"/>
        <v>13500</v>
      </c>
    </row>
    <row r="163" spans="2:20" ht="18.75">
      <c r="B163" s="25"/>
      <c r="C163" s="25"/>
      <c r="D163" s="29"/>
      <c r="E163" s="25"/>
      <c r="F163" s="66" t="s">
        <v>28</v>
      </c>
      <c r="G163" s="14">
        <f>SUM(G164:G165)</f>
        <v>121500</v>
      </c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2:20" ht="30">
      <c r="B164" s="25"/>
      <c r="C164" s="25">
        <v>1</v>
      </c>
      <c r="D164" s="29" t="s">
        <v>69</v>
      </c>
      <c r="E164" s="25" t="s">
        <v>32</v>
      </c>
      <c r="F164" s="69">
        <v>7000</v>
      </c>
      <c r="G164" s="31">
        <f t="shared" si="35"/>
        <v>63000</v>
      </c>
      <c r="H164" s="25"/>
      <c r="I164" s="25"/>
      <c r="J164" s="25"/>
      <c r="K164" s="69">
        <v>7000</v>
      </c>
      <c r="L164" s="69">
        <v>7000</v>
      </c>
      <c r="M164" s="69">
        <v>7000</v>
      </c>
      <c r="N164" s="69">
        <v>7000</v>
      </c>
      <c r="O164" s="69">
        <v>7000</v>
      </c>
      <c r="P164" s="69">
        <v>7000</v>
      </c>
      <c r="Q164" s="69">
        <v>7000</v>
      </c>
      <c r="R164" s="69">
        <v>7000</v>
      </c>
      <c r="S164" s="69">
        <v>7000</v>
      </c>
    </row>
    <row r="165" spans="2:20" ht="30">
      <c r="B165" s="25"/>
      <c r="C165" s="25">
        <v>1</v>
      </c>
      <c r="D165" s="29" t="s">
        <v>69</v>
      </c>
      <c r="E165" s="25" t="s">
        <v>32</v>
      </c>
      <c r="F165" s="69">
        <v>6500</v>
      </c>
      <c r="G165" s="31">
        <f t="shared" si="35"/>
        <v>58500</v>
      </c>
      <c r="H165" s="25"/>
      <c r="I165" s="25"/>
      <c r="J165" s="25"/>
      <c r="K165" s="69">
        <v>6500</v>
      </c>
      <c r="L165" s="69">
        <v>6500</v>
      </c>
      <c r="M165" s="69">
        <v>6500</v>
      </c>
      <c r="N165" s="69">
        <v>6500</v>
      </c>
      <c r="O165" s="69">
        <v>6500</v>
      </c>
      <c r="P165" s="69">
        <v>6500</v>
      </c>
      <c r="Q165" s="69">
        <v>6500</v>
      </c>
      <c r="R165" s="69">
        <v>6500</v>
      </c>
      <c r="S165" s="69">
        <v>6500</v>
      </c>
      <c r="T165" s="70"/>
    </row>
    <row r="166" spans="2:20" ht="31.5">
      <c r="B166" s="25"/>
      <c r="C166" s="25"/>
      <c r="D166" s="29"/>
      <c r="E166" s="25"/>
      <c r="F166" s="45" t="s">
        <v>40</v>
      </c>
      <c r="G166" s="33">
        <f>G162-G163</f>
        <v>1000</v>
      </c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2:20" ht="15.75">
      <c r="B167" s="56" t="s">
        <v>66</v>
      </c>
      <c r="C167" s="8"/>
      <c r="D167" s="46"/>
      <c r="E167" s="8"/>
      <c r="F167" s="67"/>
      <c r="G167" s="7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2:20" ht="17.25">
      <c r="B168" s="48" t="s">
        <v>70</v>
      </c>
      <c r="C168" s="39">
        <f>SUM(C170:C172)</f>
        <v>8</v>
      </c>
      <c r="D168" s="49"/>
      <c r="E168" s="48"/>
      <c r="F168" s="50" t="s">
        <v>27</v>
      </c>
      <c r="G168" s="42">
        <v>552000</v>
      </c>
      <c r="H168" s="48"/>
      <c r="I168" s="48"/>
      <c r="J168" s="48"/>
      <c r="K168" s="52">
        <f t="shared" ref="K168:S168" si="37">SUM(K170:K172)</f>
        <v>61000</v>
      </c>
      <c r="L168" s="52">
        <f t="shared" si="37"/>
        <v>61000</v>
      </c>
      <c r="M168" s="52">
        <f t="shared" si="37"/>
        <v>61000</v>
      </c>
      <c r="N168" s="52">
        <f t="shared" si="37"/>
        <v>61000</v>
      </c>
      <c r="O168" s="52">
        <f t="shared" si="37"/>
        <v>61000</v>
      </c>
      <c r="P168" s="52">
        <f t="shared" si="37"/>
        <v>61000</v>
      </c>
      <c r="Q168" s="52">
        <f t="shared" si="37"/>
        <v>61000</v>
      </c>
      <c r="R168" s="52">
        <f t="shared" si="37"/>
        <v>61000</v>
      </c>
      <c r="S168" s="52">
        <f t="shared" si="37"/>
        <v>61000</v>
      </c>
    </row>
    <row r="169" spans="2:20" ht="18.75">
      <c r="B169" s="25"/>
      <c r="C169" s="25"/>
      <c r="D169" s="29"/>
      <c r="E169" s="25"/>
      <c r="F169" s="66" t="s">
        <v>28</v>
      </c>
      <c r="G169" s="14">
        <f>SUM(G170:G172)</f>
        <v>549000</v>
      </c>
      <c r="H169" s="25"/>
      <c r="I169" s="25"/>
      <c r="J169" s="25"/>
      <c r="K169" s="30"/>
      <c r="L169" s="30"/>
      <c r="M169" s="30"/>
      <c r="N169" s="30"/>
      <c r="O169" s="30"/>
      <c r="P169" s="30"/>
      <c r="Q169" s="30"/>
      <c r="R169" s="30"/>
      <c r="S169" s="30"/>
    </row>
    <row r="170" spans="2:20" ht="30">
      <c r="B170" s="25"/>
      <c r="C170" s="25">
        <v>5</v>
      </c>
      <c r="D170" s="29" t="s">
        <v>37</v>
      </c>
      <c r="E170" s="25" t="s">
        <v>32</v>
      </c>
      <c r="F170" s="30">
        <v>7000</v>
      </c>
      <c r="G170" s="31">
        <f t="shared" si="35"/>
        <v>315000</v>
      </c>
      <c r="H170" s="25"/>
      <c r="I170" s="25"/>
      <c r="J170" s="25"/>
      <c r="K170" s="30">
        <f>$F$170*$C$170</f>
        <v>35000</v>
      </c>
      <c r="L170" s="30">
        <f t="shared" ref="L170:S170" si="38">$F$170*$C$170</f>
        <v>35000</v>
      </c>
      <c r="M170" s="30">
        <f t="shared" si="38"/>
        <v>35000</v>
      </c>
      <c r="N170" s="30">
        <f t="shared" si="38"/>
        <v>35000</v>
      </c>
      <c r="O170" s="30">
        <f t="shared" si="38"/>
        <v>35000</v>
      </c>
      <c r="P170" s="30">
        <f t="shared" si="38"/>
        <v>35000</v>
      </c>
      <c r="Q170" s="30">
        <f t="shared" si="38"/>
        <v>35000</v>
      </c>
      <c r="R170" s="30">
        <f t="shared" si="38"/>
        <v>35000</v>
      </c>
      <c r="S170" s="30">
        <f t="shared" si="38"/>
        <v>35000</v>
      </c>
    </row>
    <row r="171" spans="2:20" ht="30">
      <c r="B171" s="25"/>
      <c r="C171" s="25">
        <v>1</v>
      </c>
      <c r="D171" s="29" t="s">
        <v>37</v>
      </c>
      <c r="E171" s="25" t="s">
        <v>32</v>
      </c>
      <c r="F171" s="30">
        <v>8000</v>
      </c>
      <c r="G171" s="31">
        <f t="shared" si="35"/>
        <v>72000</v>
      </c>
      <c r="H171" s="25"/>
      <c r="I171" s="25"/>
      <c r="J171" s="25"/>
      <c r="K171" s="30">
        <v>8000</v>
      </c>
      <c r="L171" s="30">
        <v>8000</v>
      </c>
      <c r="M171" s="30">
        <v>8000</v>
      </c>
      <c r="N171" s="30">
        <v>8000</v>
      </c>
      <c r="O171" s="30">
        <v>8000</v>
      </c>
      <c r="P171" s="30">
        <v>8000</v>
      </c>
      <c r="Q171" s="30">
        <v>8000</v>
      </c>
      <c r="R171" s="30">
        <v>8000</v>
      </c>
      <c r="S171" s="30">
        <v>8000</v>
      </c>
    </row>
    <row r="172" spans="2:20" ht="30">
      <c r="B172" s="25"/>
      <c r="C172" s="25">
        <v>2</v>
      </c>
      <c r="D172" s="29" t="s">
        <v>37</v>
      </c>
      <c r="E172" s="25" t="s">
        <v>34</v>
      </c>
      <c r="F172" s="30">
        <v>9000</v>
      </c>
      <c r="G172" s="31">
        <f t="shared" si="35"/>
        <v>162000</v>
      </c>
      <c r="H172" s="25"/>
      <c r="I172" s="25"/>
      <c r="J172" s="25"/>
      <c r="K172" s="30">
        <f t="shared" ref="K172:S172" si="39">$F$172*$C$172</f>
        <v>18000</v>
      </c>
      <c r="L172" s="30">
        <f t="shared" si="39"/>
        <v>18000</v>
      </c>
      <c r="M172" s="30">
        <f t="shared" si="39"/>
        <v>18000</v>
      </c>
      <c r="N172" s="30">
        <f t="shared" si="39"/>
        <v>18000</v>
      </c>
      <c r="O172" s="30">
        <f t="shared" si="39"/>
        <v>18000</v>
      </c>
      <c r="P172" s="30">
        <f t="shared" si="39"/>
        <v>18000</v>
      </c>
      <c r="Q172" s="30">
        <f t="shared" si="39"/>
        <v>18000</v>
      </c>
      <c r="R172" s="30">
        <f t="shared" si="39"/>
        <v>18000</v>
      </c>
      <c r="S172" s="30">
        <f t="shared" si="39"/>
        <v>18000</v>
      </c>
    </row>
    <row r="173" spans="2:20" ht="31.5">
      <c r="B173" s="25"/>
      <c r="C173" s="25"/>
      <c r="D173" s="25"/>
      <c r="E173" s="25"/>
      <c r="F173" s="45" t="s">
        <v>40</v>
      </c>
      <c r="G173" s="33">
        <f>G168-G169</f>
        <v>3000</v>
      </c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2:20" ht="15.75">
      <c r="B174" s="56" t="s">
        <v>71</v>
      </c>
      <c r="C174" s="8"/>
      <c r="D174" s="8"/>
      <c r="E174" s="8"/>
      <c r="F174" s="67"/>
      <c r="G174" s="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2:20" ht="17.25">
      <c r="B175" s="48" t="s">
        <v>72</v>
      </c>
      <c r="C175" s="39">
        <v>2</v>
      </c>
      <c r="D175" s="48"/>
      <c r="E175" s="48"/>
      <c r="F175" s="50" t="s">
        <v>27</v>
      </c>
      <c r="G175" s="68">
        <v>39000</v>
      </c>
      <c r="H175" s="52">
        <f>H177</f>
        <v>12580.65</v>
      </c>
      <c r="I175" s="52">
        <f>I177</f>
        <v>13000</v>
      </c>
      <c r="J175" s="52">
        <f>J177</f>
        <v>13000</v>
      </c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2:20" ht="18.75">
      <c r="B176" s="25"/>
      <c r="C176" s="25"/>
      <c r="D176" s="25"/>
      <c r="E176" s="25"/>
      <c r="F176" s="66" t="s">
        <v>28</v>
      </c>
      <c r="G176" s="33">
        <f>G177</f>
        <v>38580.65</v>
      </c>
      <c r="H176" s="30"/>
      <c r="I176" s="30"/>
      <c r="J176" s="30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2:19" ht="30">
      <c r="B177" s="25"/>
      <c r="C177" s="25">
        <v>2</v>
      </c>
      <c r="D177" s="29" t="s">
        <v>31</v>
      </c>
      <c r="E177" s="25" t="s">
        <v>32</v>
      </c>
      <c r="F177" s="30">
        <v>6500</v>
      </c>
      <c r="G177" s="31">
        <f t="shared" ref="G177" si="40">SUM(H177:S177)</f>
        <v>38580.65</v>
      </c>
      <c r="H177" s="30">
        <v>12580.65</v>
      </c>
      <c r="I177" s="30">
        <f>$F$177*$C$177</f>
        <v>13000</v>
      </c>
      <c r="J177" s="30">
        <f>$F$177*$C$177</f>
        <v>13000</v>
      </c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2:19" ht="31.5">
      <c r="B178" s="25"/>
      <c r="C178" s="25"/>
      <c r="D178" s="25"/>
      <c r="E178" s="25"/>
      <c r="F178" s="45" t="s">
        <v>40</v>
      </c>
      <c r="G178" s="14">
        <f>G175-G176</f>
        <v>419.34999999999854</v>
      </c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2:19">
      <c r="B179" s="56" t="s">
        <v>73</v>
      </c>
      <c r="C179" s="8"/>
      <c r="D179" s="8"/>
      <c r="E179" s="8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2:19" ht="17.25">
      <c r="B180" s="48" t="s">
        <v>74</v>
      </c>
      <c r="C180" s="48"/>
      <c r="D180" s="48"/>
      <c r="E180" s="48"/>
      <c r="F180" s="50" t="s">
        <v>27</v>
      </c>
      <c r="G180" s="68">
        <v>6253</v>
      </c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</row>
    <row r="181" spans="2:19" ht="18.75">
      <c r="B181" s="25"/>
      <c r="C181" s="25"/>
      <c r="D181" s="25"/>
      <c r="E181" s="25"/>
      <c r="F181" s="66" t="s">
        <v>28</v>
      </c>
      <c r="G181" s="33">
        <v>0</v>
      </c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2:19" ht="31.5">
      <c r="B182" s="25"/>
      <c r="C182" s="25"/>
      <c r="D182" s="25"/>
      <c r="E182" s="25"/>
      <c r="F182" s="45" t="s">
        <v>40</v>
      </c>
      <c r="G182" s="33">
        <f>G180-G181</f>
        <v>6253</v>
      </c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2:19" ht="15.75">
      <c r="B183" s="71" t="s">
        <v>75</v>
      </c>
      <c r="C183" s="25"/>
      <c r="D183" s="25"/>
      <c r="E183" s="25"/>
      <c r="F183" s="45"/>
      <c r="G183" s="31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2:19" ht="17.25">
      <c r="B184" s="20" t="s">
        <v>76</v>
      </c>
      <c r="C184" s="72">
        <f>SUM(C186:C197)</f>
        <v>49</v>
      </c>
      <c r="D184" s="20"/>
      <c r="E184" s="20"/>
      <c r="F184" s="50" t="s">
        <v>27</v>
      </c>
      <c r="G184" s="73">
        <v>979033</v>
      </c>
      <c r="H184" s="55">
        <f>SUM(H186:H197)</f>
        <v>329032.27548387094</v>
      </c>
      <c r="I184" s="55">
        <f>SUM(I186:I197)</f>
        <v>325000</v>
      </c>
      <c r="J184" s="55">
        <f>SUM(J186:J197)</f>
        <v>325000</v>
      </c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2:19" ht="18.75">
      <c r="B185" s="25"/>
      <c r="C185" s="25"/>
      <c r="D185" s="25"/>
      <c r="E185" s="25"/>
      <c r="F185" s="66" t="s">
        <v>28</v>
      </c>
      <c r="G185" s="33">
        <f>SUM(G186:G197)</f>
        <v>979032.275483871</v>
      </c>
      <c r="H185" s="30"/>
      <c r="I185" s="30"/>
      <c r="J185" s="30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2:19" ht="30">
      <c r="B186" s="25"/>
      <c r="C186" s="25">
        <v>1</v>
      </c>
      <c r="D186" s="29" t="s">
        <v>31</v>
      </c>
      <c r="E186" s="25" t="s">
        <v>32</v>
      </c>
      <c r="F186" s="30">
        <v>4000</v>
      </c>
      <c r="G186" s="31">
        <f t="shared" ref="G186:G197" si="41">SUM(H186:S186)</f>
        <v>11870.967741935485</v>
      </c>
      <c r="H186" s="30">
        <v>3870.9677419354839</v>
      </c>
      <c r="I186" s="30">
        <v>4000</v>
      </c>
      <c r="J186" s="30">
        <v>4000</v>
      </c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2:19" ht="30">
      <c r="B187" s="25"/>
      <c r="C187" s="25">
        <v>1</v>
      </c>
      <c r="D187" s="29" t="s">
        <v>31</v>
      </c>
      <c r="E187" s="25" t="s">
        <v>32</v>
      </c>
      <c r="F187" s="30">
        <v>4500</v>
      </c>
      <c r="G187" s="31">
        <f t="shared" si="41"/>
        <v>13354.83870967742</v>
      </c>
      <c r="H187" s="30">
        <v>4354.8387096774195</v>
      </c>
      <c r="I187" s="30">
        <v>4500</v>
      </c>
      <c r="J187" s="30">
        <v>4500</v>
      </c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2:19" ht="30">
      <c r="B188" s="25"/>
      <c r="C188" s="25">
        <v>1</v>
      </c>
      <c r="D188" s="29" t="s">
        <v>31</v>
      </c>
      <c r="E188" s="25" t="s">
        <v>32</v>
      </c>
      <c r="F188" s="30">
        <v>5000</v>
      </c>
      <c r="G188" s="31">
        <f t="shared" si="41"/>
        <v>14838.709677419354</v>
      </c>
      <c r="H188" s="30">
        <v>4838.7096774193542</v>
      </c>
      <c r="I188" s="30">
        <v>5000</v>
      </c>
      <c r="J188" s="30">
        <v>5000</v>
      </c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2:19" ht="30">
      <c r="B189" s="25"/>
      <c r="C189" s="25">
        <v>16</v>
      </c>
      <c r="D189" s="29" t="s">
        <v>31</v>
      </c>
      <c r="E189" s="25" t="s">
        <v>32</v>
      </c>
      <c r="F189" s="30">
        <v>6000</v>
      </c>
      <c r="G189" s="31">
        <f t="shared" si="41"/>
        <v>284903.25</v>
      </c>
      <c r="H189" s="30">
        <v>92903.25</v>
      </c>
      <c r="I189" s="30">
        <f>$F$189*$C$189</f>
        <v>96000</v>
      </c>
      <c r="J189" s="30">
        <f>$F$189*$C$189</f>
        <v>96000</v>
      </c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2:19" ht="30">
      <c r="B190" s="25"/>
      <c r="C190" s="25">
        <v>1</v>
      </c>
      <c r="D190" s="29" t="s">
        <v>31</v>
      </c>
      <c r="E190" s="25" t="s">
        <v>32</v>
      </c>
      <c r="F190" s="30">
        <v>6500</v>
      </c>
      <c r="G190" s="31">
        <f t="shared" si="41"/>
        <v>19290.322580645163</v>
      </c>
      <c r="H190" s="30">
        <v>6290.3225806451619</v>
      </c>
      <c r="I190" s="30">
        <v>6500</v>
      </c>
      <c r="J190" s="30">
        <v>6500</v>
      </c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2:19" ht="30">
      <c r="B191" s="25"/>
      <c r="C191" s="25">
        <v>15</v>
      </c>
      <c r="D191" s="29" t="s">
        <v>31</v>
      </c>
      <c r="E191" s="25" t="s">
        <v>32</v>
      </c>
      <c r="F191" s="30">
        <v>7000</v>
      </c>
      <c r="G191" s="31">
        <f t="shared" si="41"/>
        <v>297612.90000000002</v>
      </c>
      <c r="H191" s="30">
        <v>101612.9</v>
      </c>
      <c r="I191" s="30">
        <f>$F$191*$C$191-7000</f>
        <v>98000</v>
      </c>
      <c r="J191" s="30">
        <f>$F$191*$C$191-7000</f>
        <v>98000</v>
      </c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2:19" ht="30">
      <c r="B192" s="25"/>
      <c r="C192" s="25">
        <v>3</v>
      </c>
      <c r="D192" s="29" t="s">
        <v>31</v>
      </c>
      <c r="E192" s="25" t="s">
        <v>32</v>
      </c>
      <c r="F192" s="30">
        <v>8000</v>
      </c>
      <c r="G192" s="31">
        <f t="shared" si="41"/>
        <v>55225.8</v>
      </c>
      <c r="H192" s="30">
        <v>23225.8</v>
      </c>
      <c r="I192" s="30">
        <f>$C$192*$F$192-8000</f>
        <v>16000</v>
      </c>
      <c r="J192" s="30">
        <f>$C$192*$F$192-8000</f>
        <v>16000</v>
      </c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2:19" ht="30">
      <c r="B193" s="25"/>
      <c r="C193" s="25">
        <v>1</v>
      </c>
      <c r="D193" s="29" t="s">
        <v>31</v>
      </c>
      <c r="E193" s="25" t="s">
        <v>32</v>
      </c>
      <c r="F193" s="30">
        <v>10000</v>
      </c>
      <c r="G193" s="31">
        <f t="shared" si="41"/>
        <v>29677.419354838708</v>
      </c>
      <c r="H193" s="30">
        <v>9677.4193548387084</v>
      </c>
      <c r="I193" s="30">
        <v>10000</v>
      </c>
      <c r="J193" s="30">
        <v>10000</v>
      </c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2:19" ht="30">
      <c r="B194" s="25"/>
      <c r="C194" s="25">
        <v>2</v>
      </c>
      <c r="D194" s="29" t="s">
        <v>31</v>
      </c>
      <c r="E194" s="25" t="s">
        <v>77</v>
      </c>
      <c r="F194" s="30">
        <v>7000</v>
      </c>
      <c r="G194" s="31">
        <f t="shared" si="41"/>
        <v>41548.39</v>
      </c>
      <c r="H194" s="30">
        <v>13548.39</v>
      </c>
      <c r="I194" s="30">
        <f>$F$194*$C$194</f>
        <v>14000</v>
      </c>
      <c r="J194" s="30">
        <f>$F$194*$C$194</f>
        <v>14000</v>
      </c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2:19" ht="30">
      <c r="B195" s="25"/>
      <c r="C195" s="25">
        <v>4</v>
      </c>
      <c r="D195" s="29" t="s">
        <v>31</v>
      </c>
      <c r="E195" s="25" t="s">
        <v>77</v>
      </c>
      <c r="F195" s="30">
        <v>8000</v>
      </c>
      <c r="G195" s="31">
        <f t="shared" si="41"/>
        <v>94967.74</v>
      </c>
      <c r="H195" s="30">
        <v>30967.74</v>
      </c>
      <c r="I195" s="30">
        <f>$F$195*$C$195</f>
        <v>32000</v>
      </c>
      <c r="J195" s="30">
        <f>$F$195*$C$195</f>
        <v>32000</v>
      </c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2:19" ht="30">
      <c r="B196" s="25"/>
      <c r="C196" s="25">
        <v>1</v>
      </c>
      <c r="D196" s="29" t="s">
        <v>31</v>
      </c>
      <c r="E196" s="25" t="s">
        <v>77</v>
      </c>
      <c r="F196" s="30">
        <v>9000</v>
      </c>
      <c r="G196" s="31">
        <f t="shared" si="41"/>
        <v>26709.677419354841</v>
      </c>
      <c r="H196" s="30">
        <v>8709.677419354839</v>
      </c>
      <c r="I196" s="30">
        <v>9000</v>
      </c>
      <c r="J196" s="30">
        <v>9000</v>
      </c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2:19" ht="30">
      <c r="B197" s="25"/>
      <c r="C197" s="25">
        <v>3</v>
      </c>
      <c r="D197" s="29" t="s">
        <v>31</v>
      </c>
      <c r="E197" s="25" t="s">
        <v>77</v>
      </c>
      <c r="F197" s="30">
        <v>10000</v>
      </c>
      <c r="G197" s="31">
        <f t="shared" si="41"/>
        <v>89032.26</v>
      </c>
      <c r="H197" s="30">
        <v>29032.26</v>
      </c>
      <c r="I197" s="30">
        <f>$C$197*$F$197</f>
        <v>30000</v>
      </c>
      <c r="J197" s="30">
        <f>$C$197*$F$197</f>
        <v>30000</v>
      </c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2:19" ht="31.5">
      <c r="B198" s="25"/>
      <c r="C198" s="25"/>
      <c r="D198" s="25"/>
      <c r="E198" s="25"/>
      <c r="F198" s="45" t="s">
        <v>40</v>
      </c>
      <c r="G198" s="33">
        <f>G184-G185</f>
        <v>0.72451612900476903</v>
      </c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2:19" ht="15.75">
      <c r="B199" s="56" t="s">
        <v>75</v>
      </c>
      <c r="C199" s="8"/>
      <c r="D199" s="8"/>
      <c r="E199" s="8"/>
      <c r="F199" s="67"/>
      <c r="G199" s="7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2:19" ht="17.25">
      <c r="B200" s="48" t="s">
        <v>78</v>
      </c>
      <c r="C200" s="48">
        <v>1</v>
      </c>
      <c r="D200" s="48"/>
      <c r="E200" s="48"/>
      <c r="F200" s="50" t="s">
        <v>27</v>
      </c>
      <c r="G200" s="68">
        <v>54000</v>
      </c>
      <c r="H200" s="48"/>
      <c r="I200" s="48"/>
      <c r="J200" s="48"/>
      <c r="K200" s="52"/>
      <c r="L200" s="52">
        <f t="shared" ref="L200:S200" si="42">L202</f>
        <v>6000</v>
      </c>
      <c r="M200" s="52">
        <f t="shared" si="42"/>
        <v>6000</v>
      </c>
      <c r="N200" s="52">
        <f t="shared" si="42"/>
        <v>6000</v>
      </c>
      <c r="O200" s="52">
        <f t="shared" si="42"/>
        <v>6000</v>
      </c>
      <c r="P200" s="52">
        <f t="shared" si="42"/>
        <v>6000</v>
      </c>
      <c r="Q200" s="52">
        <f t="shared" si="42"/>
        <v>6000</v>
      </c>
      <c r="R200" s="52">
        <f t="shared" si="42"/>
        <v>6000</v>
      </c>
      <c r="S200" s="52">
        <f t="shared" si="42"/>
        <v>6000</v>
      </c>
    </row>
    <row r="201" spans="2:19" ht="18.75">
      <c r="B201" s="25"/>
      <c r="C201" s="25"/>
      <c r="D201" s="25"/>
      <c r="E201" s="25"/>
      <c r="F201" s="66" t="s">
        <v>28</v>
      </c>
      <c r="G201" s="33">
        <f>G202</f>
        <v>54000</v>
      </c>
      <c r="H201" s="25"/>
      <c r="I201" s="25"/>
      <c r="J201" s="25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2:19" ht="30">
      <c r="B202" s="25"/>
      <c r="C202" s="25">
        <v>1</v>
      </c>
      <c r="D202" s="29" t="s">
        <v>79</v>
      </c>
      <c r="E202" s="25" t="s">
        <v>32</v>
      </c>
      <c r="F202" s="74">
        <v>6000</v>
      </c>
      <c r="G202" s="31">
        <f t="shared" ref="G202" si="43">SUM(H202:S202)</f>
        <v>54000</v>
      </c>
      <c r="H202" s="30"/>
      <c r="I202" s="30"/>
      <c r="J202" s="30"/>
      <c r="K202" s="74">
        <v>6000</v>
      </c>
      <c r="L202" s="74">
        <v>6000</v>
      </c>
      <c r="M202" s="74">
        <v>6000</v>
      </c>
      <c r="N202" s="74">
        <v>6000</v>
      </c>
      <c r="O202" s="74">
        <v>6000</v>
      </c>
      <c r="P202" s="74">
        <v>6000</v>
      </c>
      <c r="Q202" s="74">
        <v>6000</v>
      </c>
      <c r="R202" s="74">
        <v>6000</v>
      </c>
      <c r="S202" s="74">
        <v>6000</v>
      </c>
    </row>
    <row r="203" spans="2:19" ht="31.5">
      <c r="B203" s="25"/>
      <c r="C203" s="25"/>
      <c r="D203" s="25"/>
      <c r="E203" s="25"/>
      <c r="F203" s="45" t="s">
        <v>40</v>
      </c>
      <c r="G203" s="33">
        <f>G200-G201</f>
        <v>0</v>
      </c>
      <c r="H203" s="25"/>
      <c r="I203" s="25"/>
      <c r="J203" s="25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2:19">
      <c r="B204" s="56" t="s">
        <v>75</v>
      </c>
      <c r="C204" s="8"/>
      <c r="D204" s="8"/>
      <c r="E204" s="8"/>
      <c r="F204" s="8"/>
      <c r="G204" s="7"/>
      <c r="H204" s="8"/>
      <c r="I204" s="8"/>
      <c r="J204" s="8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ht="17.25">
      <c r="B205" s="48" t="s">
        <v>80</v>
      </c>
      <c r="C205" s="39">
        <f>SUM(C207:C211)</f>
        <v>32</v>
      </c>
      <c r="D205" s="48"/>
      <c r="E205" s="48"/>
      <c r="F205" s="50" t="s">
        <v>27</v>
      </c>
      <c r="G205" s="68">
        <v>2867120</v>
      </c>
      <c r="H205" s="48"/>
      <c r="I205" s="48"/>
      <c r="J205" s="48"/>
      <c r="K205" s="52">
        <f t="shared" ref="K205:S205" si="44">SUM(K207:K213)</f>
        <v>318500</v>
      </c>
      <c r="L205" s="52">
        <f t="shared" si="44"/>
        <v>318500</v>
      </c>
      <c r="M205" s="52">
        <f t="shared" si="44"/>
        <v>318500</v>
      </c>
      <c r="N205" s="52">
        <f t="shared" si="44"/>
        <v>318500</v>
      </c>
      <c r="O205" s="52">
        <f t="shared" si="44"/>
        <v>318500</v>
      </c>
      <c r="P205" s="52">
        <f t="shared" si="44"/>
        <v>318500</v>
      </c>
      <c r="Q205" s="52">
        <f t="shared" si="44"/>
        <v>318500</v>
      </c>
      <c r="R205" s="52">
        <f t="shared" si="44"/>
        <v>318500</v>
      </c>
      <c r="S205" s="52">
        <f t="shared" si="44"/>
        <v>318500</v>
      </c>
    </row>
    <row r="206" spans="2:19" ht="18.75">
      <c r="B206" s="25"/>
      <c r="C206" s="25"/>
      <c r="D206" s="25"/>
      <c r="E206" s="25"/>
      <c r="F206" s="66" t="s">
        <v>28</v>
      </c>
      <c r="G206" s="33">
        <f>SUM(G207:G213)</f>
        <v>2866500</v>
      </c>
      <c r="H206" s="25"/>
      <c r="I206" s="25"/>
      <c r="J206" s="25"/>
      <c r="K206" s="30"/>
      <c r="L206" s="30"/>
      <c r="M206" s="30"/>
      <c r="N206" s="30"/>
      <c r="O206" s="30"/>
      <c r="P206" s="30"/>
      <c r="Q206" s="30"/>
      <c r="R206" s="30"/>
      <c r="S206" s="30"/>
    </row>
    <row r="207" spans="2:19" ht="30">
      <c r="B207" s="25"/>
      <c r="C207" s="25">
        <v>1</v>
      </c>
      <c r="D207" s="75" t="s">
        <v>81</v>
      </c>
      <c r="E207" s="25" t="s">
        <v>32</v>
      </c>
      <c r="F207" s="30">
        <v>6000</v>
      </c>
      <c r="G207" s="31">
        <f t="shared" ref="G207:G213" si="45">SUM(H207:S207)</f>
        <v>54000</v>
      </c>
      <c r="H207" s="25"/>
      <c r="I207" s="25"/>
      <c r="J207" s="25"/>
      <c r="K207" s="30">
        <f t="shared" ref="K207:S207" si="46">$F$207*$C$207</f>
        <v>6000</v>
      </c>
      <c r="L207" s="30">
        <f t="shared" si="46"/>
        <v>6000</v>
      </c>
      <c r="M207" s="30">
        <f t="shared" si="46"/>
        <v>6000</v>
      </c>
      <c r="N207" s="30">
        <f t="shared" si="46"/>
        <v>6000</v>
      </c>
      <c r="O207" s="30">
        <f t="shared" si="46"/>
        <v>6000</v>
      </c>
      <c r="P207" s="30">
        <f t="shared" si="46"/>
        <v>6000</v>
      </c>
      <c r="Q207" s="30">
        <f t="shared" si="46"/>
        <v>6000</v>
      </c>
      <c r="R207" s="30">
        <f t="shared" si="46"/>
        <v>6000</v>
      </c>
      <c r="S207" s="30">
        <f t="shared" si="46"/>
        <v>6000</v>
      </c>
    </row>
    <row r="208" spans="2:19" ht="30">
      <c r="B208" s="25"/>
      <c r="C208" s="25">
        <v>3</v>
      </c>
      <c r="D208" s="75" t="s">
        <v>81</v>
      </c>
      <c r="E208" s="25" t="s">
        <v>32</v>
      </c>
      <c r="F208" s="30">
        <v>6500</v>
      </c>
      <c r="G208" s="31">
        <f t="shared" si="45"/>
        <v>175500</v>
      </c>
      <c r="H208" s="25"/>
      <c r="I208" s="25"/>
      <c r="J208" s="25"/>
      <c r="K208" s="30">
        <f t="shared" ref="K208:S208" si="47">$F$208*$C$208</f>
        <v>19500</v>
      </c>
      <c r="L208" s="30">
        <f t="shared" si="47"/>
        <v>19500</v>
      </c>
      <c r="M208" s="30">
        <f t="shared" si="47"/>
        <v>19500</v>
      </c>
      <c r="N208" s="30">
        <f t="shared" si="47"/>
        <v>19500</v>
      </c>
      <c r="O208" s="30">
        <f t="shared" si="47"/>
        <v>19500</v>
      </c>
      <c r="P208" s="30">
        <f t="shared" si="47"/>
        <v>19500</v>
      </c>
      <c r="Q208" s="30">
        <f t="shared" si="47"/>
        <v>19500</v>
      </c>
      <c r="R208" s="30">
        <f t="shared" si="47"/>
        <v>19500</v>
      </c>
      <c r="S208" s="30">
        <f t="shared" si="47"/>
        <v>19500</v>
      </c>
    </row>
    <row r="209" spans="2:19" ht="30">
      <c r="B209" s="25"/>
      <c r="C209" s="25">
        <v>21</v>
      </c>
      <c r="D209" s="75" t="s">
        <v>81</v>
      </c>
      <c r="E209" s="25" t="s">
        <v>32</v>
      </c>
      <c r="F209" s="30">
        <v>7000</v>
      </c>
      <c r="G209" s="31">
        <f t="shared" si="45"/>
        <v>1323000</v>
      </c>
      <c r="H209" s="25"/>
      <c r="I209" s="25"/>
      <c r="J209" s="25"/>
      <c r="K209" s="30">
        <f t="shared" ref="K209:S209" si="48">$F$209*$C$209</f>
        <v>147000</v>
      </c>
      <c r="L209" s="30">
        <f t="shared" si="48"/>
        <v>147000</v>
      </c>
      <c r="M209" s="30">
        <f t="shared" si="48"/>
        <v>147000</v>
      </c>
      <c r="N209" s="30">
        <f t="shared" si="48"/>
        <v>147000</v>
      </c>
      <c r="O209" s="30">
        <f t="shared" si="48"/>
        <v>147000</v>
      </c>
      <c r="P209" s="30">
        <f t="shared" si="48"/>
        <v>147000</v>
      </c>
      <c r="Q209" s="30">
        <f t="shared" si="48"/>
        <v>147000</v>
      </c>
      <c r="R209" s="30">
        <f t="shared" si="48"/>
        <v>147000</v>
      </c>
      <c r="S209" s="30">
        <f t="shared" si="48"/>
        <v>147000</v>
      </c>
    </row>
    <row r="210" spans="2:19" ht="30">
      <c r="B210" s="25"/>
      <c r="C210" s="25">
        <v>6</v>
      </c>
      <c r="D210" s="75" t="s">
        <v>81</v>
      </c>
      <c r="E210" s="25" t="s">
        <v>32</v>
      </c>
      <c r="F210" s="30">
        <v>8000</v>
      </c>
      <c r="G210" s="31">
        <f t="shared" si="45"/>
        <v>432000</v>
      </c>
      <c r="H210" s="25"/>
      <c r="I210" s="25"/>
      <c r="J210" s="25"/>
      <c r="K210" s="30">
        <f t="shared" ref="K210:S210" si="49">$F$210*$C$210</f>
        <v>48000</v>
      </c>
      <c r="L210" s="30">
        <f t="shared" si="49"/>
        <v>48000</v>
      </c>
      <c r="M210" s="30">
        <f t="shared" si="49"/>
        <v>48000</v>
      </c>
      <c r="N210" s="30">
        <f t="shared" si="49"/>
        <v>48000</v>
      </c>
      <c r="O210" s="30">
        <f t="shared" si="49"/>
        <v>48000</v>
      </c>
      <c r="P210" s="30">
        <f t="shared" si="49"/>
        <v>48000</v>
      </c>
      <c r="Q210" s="30">
        <f t="shared" si="49"/>
        <v>48000</v>
      </c>
      <c r="R210" s="30">
        <f t="shared" si="49"/>
        <v>48000</v>
      </c>
      <c r="S210" s="30">
        <f t="shared" si="49"/>
        <v>48000</v>
      </c>
    </row>
    <row r="211" spans="2:19" ht="30">
      <c r="B211" s="25"/>
      <c r="C211" s="25">
        <v>1</v>
      </c>
      <c r="D211" s="75" t="s">
        <v>81</v>
      </c>
      <c r="E211" s="25" t="s">
        <v>32</v>
      </c>
      <c r="F211" s="30">
        <v>10000</v>
      </c>
      <c r="G211" s="31">
        <f t="shared" si="45"/>
        <v>90000</v>
      </c>
      <c r="H211" s="25"/>
      <c r="I211" s="25"/>
      <c r="J211" s="25"/>
      <c r="K211" s="30">
        <v>10000</v>
      </c>
      <c r="L211" s="30">
        <v>10000</v>
      </c>
      <c r="M211" s="30">
        <v>10000</v>
      </c>
      <c r="N211" s="30">
        <v>10000</v>
      </c>
      <c r="O211" s="30">
        <v>10000</v>
      </c>
      <c r="P211" s="30">
        <v>10000</v>
      </c>
      <c r="Q211" s="30">
        <v>10000</v>
      </c>
      <c r="R211" s="30">
        <v>10000</v>
      </c>
      <c r="S211" s="30">
        <v>10000</v>
      </c>
    </row>
    <row r="212" spans="2:19" ht="30">
      <c r="B212" s="25"/>
      <c r="C212" s="25">
        <v>2</v>
      </c>
      <c r="D212" s="75" t="s">
        <v>81</v>
      </c>
      <c r="E212" s="25" t="s">
        <v>82</v>
      </c>
      <c r="F212" s="30">
        <v>9000</v>
      </c>
      <c r="G212" s="31">
        <f t="shared" si="45"/>
        <v>162000</v>
      </c>
      <c r="H212" s="25"/>
      <c r="I212" s="25"/>
      <c r="J212" s="25"/>
      <c r="K212" s="30">
        <f t="shared" ref="K212:S212" si="50">9000*$C$212</f>
        <v>18000</v>
      </c>
      <c r="L212" s="30">
        <f t="shared" si="50"/>
        <v>18000</v>
      </c>
      <c r="M212" s="30">
        <f t="shared" si="50"/>
        <v>18000</v>
      </c>
      <c r="N212" s="30">
        <f t="shared" si="50"/>
        <v>18000</v>
      </c>
      <c r="O212" s="30">
        <f t="shared" si="50"/>
        <v>18000</v>
      </c>
      <c r="P212" s="30">
        <f t="shared" si="50"/>
        <v>18000</v>
      </c>
      <c r="Q212" s="30">
        <f t="shared" si="50"/>
        <v>18000</v>
      </c>
      <c r="R212" s="30">
        <f t="shared" si="50"/>
        <v>18000</v>
      </c>
      <c r="S212" s="30">
        <f t="shared" si="50"/>
        <v>18000</v>
      </c>
    </row>
    <row r="213" spans="2:19" ht="30">
      <c r="B213" s="25"/>
      <c r="C213" s="25">
        <v>7</v>
      </c>
      <c r="D213" s="75" t="s">
        <v>81</v>
      </c>
      <c r="E213" s="25" t="s">
        <v>82</v>
      </c>
      <c r="F213" s="25">
        <v>10000</v>
      </c>
      <c r="G213" s="31">
        <f t="shared" si="45"/>
        <v>630000</v>
      </c>
      <c r="H213" s="25"/>
      <c r="I213" s="25"/>
      <c r="J213" s="25"/>
      <c r="K213" s="30">
        <f t="shared" ref="K213:S213" si="51">$F$213*$C$213</f>
        <v>70000</v>
      </c>
      <c r="L213" s="30">
        <f t="shared" si="51"/>
        <v>70000</v>
      </c>
      <c r="M213" s="30">
        <f t="shared" si="51"/>
        <v>70000</v>
      </c>
      <c r="N213" s="30">
        <f t="shared" si="51"/>
        <v>70000</v>
      </c>
      <c r="O213" s="30">
        <f t="shared" si="51"/>
        <v>70000</v>
      </c>
      <c r="P213" s="30">
        <f t="shared" si="51"/>
        <v>70000</v>
      </c>
      <c r="Q213" s="30">
        <f t="shared" si="51"/>
        <v>70000</v>
      </c>
      <c r="R213" s="30">
        <f t="shared" si="51"/>
        <v>70000</v>
      </c>
      <c r="S213" s="30">
        <f t="shared" si="51"/>
        <v>70000</v>
      </c>
    </row>
    <row r="214" spans="2:19" ht="31.5">
      <c r="B214" s="25"/>
      <c r="C214" s="25"/>
      <c r="D214" s="25"/>
      <c r="E214" s="25"/>
      <c r="F214" s="45" t="s">
        <v>40</v>
      </c>
      <c r="G214" s="33">
        <f>G205-G206</f>
        <v>620</v>
      </c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2:19" ht="17.25">
      <c r="B215" s="56" t="s">
        <v>75</v>
      </c>
      <c r="C215" s="8"/>
      <c r="D215" s="8"/>
      <c r="E215" s="8"/>
      <c r="F215" s="50" t="s">
        <v>27</v>
      </c>
      <c r="G215" s="7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2:19" ht="18.75">
      <c r="B216" s="48" t="s">
        <v>83</v>
      </c>
      <c r="C216" s="48">
        <f>SUM(C218:C220)</f>
        <v>20</v>
      </c>
      <c r="D216" s="48"/>
      <c r="E216" s="48"/>
      <c r="F216" s="76" t="s">
        <v>84</v>
      </c>
      <c r="G216" s="68">
        <v>1479641</v>
      </c>
      <c r="H216" s="48"/>
      <c r="I216" s="48"/>
      <c r="J216" s="48"/>
      <c r="K216" s="52">
        <f t="shared" ref="K216:S216" si="52">SUM(K218:K220)</f>
        <v>163000</v>
      </c>
      <c r="L216" s="52">
        <f t="shared" si="52"/>
        <v>163000</v>
      </c>
      <c r="M216" s="52">
        <f t="shared" si="52"/>
        <v>163000</v>
      </c>
      <c r="N216" s="52">
        <f t="shared" si="52"/>
        <v>163000</v>
      </c>
      <c r="O216" s="52">
        <f t="shared" si="52"/>
        <v>163000</v>
      </c>
      <c r="P216" s="52">
        <f t="shared" si="52"/>
        <v>163000</v>
      </c>
      <c r="Q216" s="52">
        <f t="shared" si="52"/>
        <v>163000</v>
      </c>
      <c r="R216" s="52">
        <f t="shared" si="52"/>
        <v>163000</v>
      </c>
      <c r="S216" s="52">
        <f t="shared" si="52"/>
        <v>163000</v>
      </c>
    </row>
    <row r="217" spans="2:19" ht="18.75">
      <c r="B217" s="19"/>
      <c r="C217" s="19"/>
      <c r="D217" s="19"/>
      <c r="E217" s="19"/>
      <c r="F217" s="66" t="s">
        <v>28</v>
      </c>
      <c r="G217" s="33">
        <f>SUM(G218:G220)</f>
        <v>1467000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2:19" ht="30">
      <c r="B218" s="19"/>
      <c r="C218" s="25">
        <v>9</v>
      </c>
      <c r="D218" s="75" t="s">
        <v>81</v>
      </c>
      <c r="E218" s="25" t="s">
        <v>32</v>
      </c>
      <c r="F218" s="30">
        <v>7000</v>
      </c>
      <c r="G218" s="31">
        <f t="shared" ref="G218:G220" si="53">SUM(H218:S218)</f>
        <v>567000</v>
      </c>
      <c r="H218" s="19"/>
      <c r="I218" s="19"/>
      <c r="J218" s="19"/>
      <c r="K218" s="77">
        <f t="shared" ref="K218:S218" si="54">$F$218*$C$218</f>
        <v>63000</v>
      </c>
      <c r="L218" s="77">
        <f t="shared" si="54"/>
        <v>63000</v>
      </c>
      <c r="M218" s="77">
        <f t="shared" si="54"/>
        <v>63000</v>
      </c>
      <c r="N218" s="77">
        <f t="shared" si="54"/>
        <v>63000</v>
      </c>
      <c r="O218" s="77">
        <f t="shared" si="54"/>
        <v>63000</v>
      </c>
      <c r="P218" s="77">
        <f t="shared" si="54"/>
        <v>63000</v>
      </c>
      <c r="Q218" s="77">
        <f t="shared" si="54"/>
        <v>63000</v>
      </c>
      <c r="R218" s="77">
        <f t="shared" si="54"/>
        <v>63000</v>
      </c>
      <c r="S218" s="77">
        <f t="shared" si="54"/>
        <v>63000</v>
      </c>
    </row>
    <row r="219" spans="2:19" ht="30">
      <c r="B219" s="19"/>
      <c r="C219" s="25">
        <v>5</v>
      </c>
      <c r="D219" s="75" t="s">
        <v>81</v>
      </c>
      <c r="E219" s="25" t="s">
        <v>32</v>
      </c>
      <c r="F219" s="30">
        <v>8000</v>
      </c>
      <c r="G219" s="31">
        <f t="shared" si="53"/>
        <v>360000</v>
      </c>
      <c r="H219" s="19"/>
      <c r="I219" s="19"/>
      <c r="J219" s="19"/>
      <c r="K219" s="77">
        <f t="shared" ref="K219:S219" si="55">$F$219*$C$219</f>
        <v>40000</v>
      </c>
      <c r="L219" s="77">
        <f t="shared" si="55"/>
        <v>40000</v>
      </c>
      <c r="M219" s="77">
        <f t="shared" si="55"/>
        <v>40000</v>
      </c>
      <c r="N219" s="77">
        <f t="shared" si="55"/>
        <v>40000</v>
      </c>
      <c r="O219" s="77">
        <f t="shared" si="55"/>
        <v>40000</v>
      </c>
      <c r="P219" s="77">
        <f t="shared" si="55"/>
        <v>40000</v>
      </c>
      <c r="Q219" s="77">
        <f t="shared" si="55"/>
        <v>40000</v>
      </c>
      <c r="R219" s="77">
        <f t="shared" si="55"/>
        <v>40000</v>
      </c>
      <c r="S219" s="77">
        <f t="shared" si="55"/>
        <v>40000</v>
      </c>
    </row>
    <row r="220" spans="2:19" ht="30">
      <c r="B220" s="19"/>
      <c r="C220" s="25">
        <v>6</v>
      </c>
      <c r="D220" s="75" t="s">
        <v>81</v>
      </c>
      <c r="E220" s="25" t="s">
        <v>32</v>
      </c>
      <c r="F220" s="30">
        <v>10000</v>
      </c>
      <c r="G220" s="31">
        <f t="shared" si="53"/>
        <v>540000</v>
      </c>
      <c r="H220" s="19"/>
      <c r="I220" s="19"/>
      <c r="J220" s="19"/>
      <c r="K220" s="77">
        <f t="shared" ref="K220:S220" si="56">$F$220*$C$220</f>
        <v>60000</v>
      </c>
      <c r="L220" s="77">
        <f t="shared" si="56"/>
        <v>60000</v>
      </c>
      <c r="M220" s="77">
        <f t="shared" si="56"/>
        <v>60000</v>
      </c>
      <c r="N220" s="77">
        <f t="shared" si="56"/>
        <v>60000</v>
      </c>
      <c r="O220" s="77">
        <f t="shared" si="56"/>
        <v>60000</v>
      </c>
      <c r="P220" s="77">
        <f t="shared" si="56"/>
        <v>60000</v>
      </c>
      <c r="Q220" s="77">
        <f t="shared" si="56"/>
        <v>60000</v>
      </c>
      <c r="R220" s="77">
        <f t="shared" si="56"/>
        <v>60000</v>
      </c>
      <c r="S220" s="77">
        <f t="shared" si="56"/>
        <v>60000</v>
      </c>
    </row>
    <row r="221" spans="2:19" ht="31.5">
      <c r="B221" s="25"/>
      <c r="C221" s="25"/>
      <c r="D221" s="25"/>
      <c r="E221" s="25"/>
      <c r="F221" s="45" t="s">
        <v>40</v>
      </c>
      <c r="G221" s="33">
        <f>G216-G217</f>
        <v>12641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2:19" ht="15.75">
      <c r="B222" s="56" t="s">
        <v>75</v>
      </c>
      <c r="C222" s="8"/>
      <c r="D222" s="8"/>
      <c r="E222" s="8"/>
      <c r="F222" s="67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2:19" ht="17.25">
      <c r="B223" s="48" t="s">
        <v>85</v>
      </c>
      <c r="C223" s="48">
        <f>C224</f>
        <v>4</v>
      </c>
      <c r="D223" s="48"/>
      <c r="E223" s="48"/>
      <c r="F223" s="50" t="s">
        <v>27</v>
      </c>
      <c r="G223" s="68">
        <v>254359</v>
      </c>
      <c r="H223" s="48"/>
      <c r="I223" s="48"/>
      <c r="J223" s="48"/>
      <c r="K223" s="48">
        <f t="shared" ref="K223:S223" si="57">K224</f>
        <v>28000</v>
      </c>
      <c r="L223" s="48">
        <f t="shared" si="57"/>
        <v>28000</v>
      </c>
      <c r="M223" s="48">
        <f t="shared" si="57"/>
        <v>28000</v>
      </c>
      <c r="N223" s="48">
        <f t="shared" si="57"/>
        <v>28000</v>
      </c>
      <c r="O223" s="48">
        <f t="shared" si="57"/>
        <v>28000</v>
      </c>
      <c r="P223" s="48">
        <f t="shared" si="57"/>
        <v>28000</v>
      </c>
      <c r="Q223" s="48">
        <f t="shared" si="57"/>
        <v>28000</v>
      </c>
      <c r="R223" s="48">
        <f t="shared" si="57"/>
        <v>28000</v>
      </c>
      <c r="S223" s="48">
        <f t="shared" si="57"/>
        <v>28000</v>
      </c>
    </row>
    <row r="224" spans="2:19" ht="30">
      <c r="B224" s="19"/>
      <c r="C224" s="25">
        <v>4</v>
      </c>
      <c r="D224" s="75" t="s">
        <v>81</v>
      </c>
      <c r="E224" s="25" t="s">
        <v>32</v>
      </c>
      <c r="F224" s="30">
        <v>7000</v>
      </c>
      <c r="G224" s="31">
        <f t="shared" ref="G224" si="58">SUM(H224:S224)</f>
        <v>252000</v>
      </c>
      <c r="H224" s="19"/>
      <c r="I224" s="19"/>
      <c r="J224" s="19"/>
      <c r="K224" s="19">
        <f t="shared" ref="K224:S224" si="59">$F$224*$C$224</f>
        <v>28000</v>
      </c>
      <c r="L224" s="19">
        <f t="shared" si="59"/>
        <v>28000</v>
      </c>
      <c r="M224" s="19">
        <f t="shared" si="59"/>
        <v>28000</v>
      </c>
      <c r="N224" s="19">
        <f t="shared" si="59"/>
        <v>28000</v>
      </c>
      <c r="O224" s="19">
        <f t="shared" si="59"/>
        <v>28000</v>
      </c>
      <c r="P224" s="19">
        <f t="shared" si="59"/>
        <v>28000</v>
      </c>
      <c r="Q224" s="19">
        <f t="shared" si="59"/>
        <v>28000</v>
      </c>
      <c r="R224" s="19">
        <f t="shared" si="59"/>
        <v>28000</v>
      </c>
      <c r="S224" s="19">
        <f t="shared" si="59"/>
        <v>28000</v>
      </c>
    </row>
    <row r="225" spans="2:19" ht="18.75">
      <c r="B225" s="25"/>
      <c r="C225" s="25"/>
      <c r="D225" s="25"/>
      <c r="E225" s="25"/>
      <c r="F225" s="66" t="s">
        <v>28</v>
      </c>
      <c r="G225" s="33">
        <f>G223-G224</f>
        <v>2359</v>
      </c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2:19" ht="31.5">
      <c r="B226" s="25"/>
      <c r="C226" s="25"/>
      <c r="D226" s="25"/>
      <c r="E226" s="25"/>
      <c r="F226" s="45" t="s">
        <v>40</v>
      </c>
      <c r="G226" s="33">
        <f>G223-G225</f>
        <v>252000</v>
      </c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2:19" ht="15.75">
      <c r="B227" s="56" t="s">
        <v>75</v>
      </c>
      <c r="C227" s="8"/>
      <c r="D227" s="8"/>
      <c r="E227" s="8"/>
      <c r="F227" s="67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2:19" ht="17.25">
      <c r="B228" s="48" t="s">
        <v>86</v>
      </c>
      <c r="C228" s="48"/>
      <c r="D228" s="48"/>
      <c r="E228" s="48"/>
      <c r="F228" s="50" t="s">
        <v>27</v>
      </c>
      <c r="G228" s="68">
        <v>6296</v>
      </c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2:19" ht="18.75">
      <c r="B229" s="25"/>
      <c r="C229" s="25"/>
      <c r="D229" s="25"/>
      <c r="E229" s="25"/>
      <c r="F229" s="66" t="s">
        <v>28</v>
      </c>
      <c r="G229" s="33">
        <v>0</v>
      </c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2:19" ht="31.5">
      <c r="B230" s="25"/>
      <c r="C230" s="25"/>
      <c r="D230" s="25"/>
      <c r="E230" s="25"/>
      <c r="F230" s="45" t="s">
        <v>40</v>
      </c>
      <c r="G230" s="33">
        <f>G228-G229</f>
        <v>6296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2:19">
      <c r="B231" s="25"/>
      <c r="C231" s="25"/>
      <c r="D231" s="25"/>
      <c r="E231" s="25"/>
      <c r="F231" s="25"/>
      <c r="G231" s="31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2:19">
      <c r="B232" s="56" t="s">
        <v>87</v>
      </c>
      <c r="C232" s="8"/>
      <c r="D232" s="8"/>
      <c r="E232" s="8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2:19" ht="17.25">
      <c r="B233" s="48" t="s">
        <v>88</v>
      </c>
      <c r="C233" s="54">
        <f>SUM(C235:C240)</f>
        <v>13</v>
      </c>
      <c r="D233" s="48"/>
      <c r="E233" s="48"/>
      <c r="F233" s="50" t="s">
        <v>27</v>
      </c>
      <c r="G233" s="68">
        <v>327000</v>
      </c>
      <c r="H233" s="52">
        <f>SUM(H235:H240)</f>
        <v>105483.87</v>
      </c>
      <c r="I233" s="52">
        <f>SUM(I235:I240)</f>
        <v>109000</v>
      </c>
      <c r="J233" s="52">
        <f>SUM(J235:J240)</f>
        <v>109000</v>
      </c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2:19" ht="18.75">
      <c r="B234" s="25"/>
      <c r="C234" s="25"/>
      <c r="D234" s="25"/>
      <c r="E234" s="25"/>
      <c r="F234" s="66" t="s">
        <v>28</v>
      </c>
      <c r="G234" s="33">
        <f>SUM(G235:G240)</f>
        <v>323483.87</v>
      </c>
      <c r="H234" s="30"/>
      <c r="I234" s="30"/>
      <c r="J234" s="30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2:19" ht="30">
      <c r="B235" s="25"/>
      <c r="C235" s="25">
        <v>3</v>
      </c>
      <c r="D235" s="29" t="s">
        <v>31</v>
      </c>
      <c r="E235" s="25" t="s">
        <v>32</v>
      </c>
      <c r="F235" s="30">
        <v>6000</v>
      </c>
      <c r="G235" s="31">
        <f t="shared" ref="G235:G240" si="60">SUM(H235:S235)</f>
        <v>53419.35</v>
      </c>
      <c r="H235" s="30">
        <v>17419.349999999999</v>
      </c>
      <c r="I235" s="30">
        <f>$F$235*$C$235</f>
        <v>18000</v>
      </c>
      <c r="J235" s="30">
        <f>$F$235*$C$235</f>
        <v>18000</v>
      </c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2:19" ht="30">
      <c r="B236" s="25"/>
      <c r="C236" s="25">
        <v>1</v>
      </c>
      <c r="D236" s="29" t="s">
        <v>31</v>
      </c>
      <c r="E236" s="25" t="s">
        <v>32</v>
      </c>
      <c r="F236" s="30">
        <v>7000</v>
      </c>
      <c r="G236" s="31">
        <f t="shared" si="60"/>
        <v>20774.193548387098</v>
      </c>
      <c r="H236" s="30">
        <v>6774.1935483870966</v>
      </c>
      <c r="I236" s="30">
        <v>7000</v>
      </c>
      <c r="J236" s="30">
        <v>7000</v>
      </c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2:19" ht="30">
      <c r="B237" s="25"/>
      <c r="C237" s="25">
        <v>1</v>
      </c>
      <c r="D237" s="29" t="s">
        <v>31</v>
      </c>
      <c r="E237" s="25" t="s">
        <v>32</v>
      </c>
      <c r="F237" s="30">
        <v>9000</v>
      </c>
      <c r="G237" s="31">
        <f t="shared" si="60"/>
        <v>26709.677419354841</v>
      </c>
      <c r="H237" s="30">
        <v>8709.677419354839</v>
      </c>
      <c r="I237" s="30">
        <v>9000</v>
      </c>
      <c r="J237" s="30">
        <v>9000</v>
      </c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2:19" ht="30">
      <c r="B238" s="25"/>
      <c r="C238" s="25">
        <v>5</v>
      </c>
      <c r="D238" s="29" t="s">
        <v>31</v>
      </c>
      <c r="E238" s="25" t="s">
        <v>34</v>
      </c>
      <c r="F238" s="30">
        <v>8000</v>
      </c>
      <c r="G238" s="31">
        <f t="shared" si="60"/>
        <v>118709.68</v>
      </c>
      <c r="H238" s="30">
        <v>38709.68</v>
      </c>
      <c r="I238" s="30">
        <f>$C$238*$F$238</f>
        <v>40000</v>
      </c>
      <c r="J238" s="30">
        <f>$C$238*$F$238</f>
        <v>40000</v>
      </c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2:19" ht="30">
      <c r="B239" s="25"/>
      <c r="C239" s="25">
        <v>2</v>
      </c>
      <c r="D239" s="29" t="s">
        <v>31</v>
      </c>
      <c r="E239" s="25" t="s">
        <v>34</v>
      </c>
      <c r="F239" s="30">
        <v>10000</v>
      </c>
      <c r="G239" s="31">
        <f t="shared" si="60"/>
        <v>59354.84</v>
      </c>
      <c r="H239" s="30">
        <v>19354.84</v>
      </c>
      <c r="I239" s="30">
        <f>$F$239*$C$239</f>
        <v>20000</v>
      </c>
      <c r="J239" s="30">
        <f>$F$239*$C$239</f>
        <v>20000</v>
      </c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2:19" ht="30">
      <c r="B240" s="25"/>
      <c r="C240" s="25">
        <v>1</v>
      </c>
      <c r="D240" s="29" t="s">
        <v>31</v>
      </c>
      <c r="E240" s="25" t="s">
        <v>34</v>
      </c>
      <c r="F240" s="30">
        <v>15000</v>
      </c>
      <c r="G240" s="31">
        <f t="shared" si="60"/>
        <v>44516.129032258061</v>
      </c>
      <c r="H240" s="30">
        <v>14516.129032258064</v>
      </c>
      <c r="I240" s="30">
        <v>15000</v>
      </c>
      <c r="J240" s="30">
        <v>15000</v>
      </c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2:19" ht="31.5">
      <c r="B241" s="25"/>
      <c r="C241" s="25"/>
      <c r="D241" s="25"/>
      <c r="E241" s="25"/>
      <c r="F241" s="45" t="s">
        <v>40</v>
      </c>
      <c r="G241" s="33">
        <f>G233-G234</f>
        <v>3516.1300000000047</v>
      </c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2:19" ht="15.75">
      <c r="B242" s="56" t="s">
        <v>87</v>
      </c>
      <c r="C242" s="8"/>
      <c r="D242" s="8"/>
      <c r="E242" s="8"/>
      <c r="F242" s="67"/>
      <c r="G242" s="7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2:19" ht="17.25">
      <c r="B243" s="48" t="s">
        <v>89</v>
      </c>
      <c r="C243" s="39">
        <f>SUM(C245:C249)</f>
        <v>12</v>
      </c>
      <c r="D243" s="48"/>
      <c r="E243" s="48"/>
      <c r="F243" s="50" t="s">
        <v>27</v>
      </c>
      <c r="G243" s="68">
        <v>1014620</v>
      </c>
      <c r="H243" s="48"/>
      <c r="I243" s="48"/>
      <c r="J243" s="48"/>
      <c r="K243" s="52">
        <f t="shared" ref="K243:S243" si="61">SUM(K245:K249)</f>
        <v>112500</v>
      </c>
      <c r="L243" s="52">
        <f t="shared" si="61"/>
        <v>112500</v>
      </c>
      <c r="M243" s="52">
        <f t="shared" si="61"/>
        <v>112500</v>
      </c>
      <c r="N243" s="52">
        <f t="shared" si="61"/>
        <v>112500</v>
      </c>
      <c r="O243" s="52">
        <f t="shared" si="61"/>
        <v>112500</v>
      </c>
      <c r="P243" s="52">
        <f t="shared" si="61"/>
        <v>112500</v>
      </c>
      <c r="Q243" s="52">
        <f t="shared" si="61"/>
        <v>112500</v>
      </c>
      <c r="R243" s="52">
        <f t="shared" si="61"/>
        <v>112500</v>
      </c>
      <c r="S243" s="52">
        <f t="shared" si="61"/>
        <v>112500</v>
      </c>
    </row>
    <row r="244" spans="2:19" ht="18.75">
      <c r="B244" s="25"/>
      <c r="C244" s="25"/>
      <c r="D244" s="25"/>
      <c r="E244" s="25"/>
      <c r="F244" s="66" t="s">
        <v>28</v>
      </c>
      <c r="G244" s="33">
        <f>SUM(G245:G249)</f>
        <v>1012500</v>
      </c>
      <c r="H244" s="25"/>
      <c r="I244" s="25"/>
      <c r="J244" s="25"/>
      <c r="K244" s="30"/>
      <c r="L244" s="30"/>
      <c r="M244" s="30"/>
      <c r="N244" s="30"/>
      <c r="O244" s="30"/>
      <c r="P244" s="30"/>
      <c r="Q244" s="30"/>
      <c r="R244" s="30"/>
      <c r="S244" s="30"/>
    </row>
    <row r="245" spans="2:19" ht="30">
      <c r="B245" s="25"/>
      <c r="C245" s="25">
        <v>1</v>
      </c>
      <c r="D245" s="29" t="s">
        <v>37</v>
      </c>
      <c r="E245" s="25" t="s">
        <v>32</v>
      </c>
      <c r="F245" s="30">
        <v>6500</v>
      </c>
      <c r="G245" s="31">
        <f t="shared" ref="G245:G249" si="62">SUM(H245:S245)</f>
        <v>58500</v>
      </c>
      <c r="H245" s="25"/>
      <c r="I245" s="25"/>
      <c r="J245" s="25"/>
      <c r="K245" s="30">
        <v>6500</v>
      </c>
      <c r="L245" s="30">
        <v>6500</v>
      </c>
      <c r="M245" s="30">
        <v>6500</v>
      </c>
      <c r="N245" s="30">
        <v>6500</v>
      </c>
      <c r="O245" s="30">
        <v>6500</v>
      </c>
      <c r="P245" s="30">
        <v>6500</v>
      </c>
      <c r="Q245" s="30">
        <v>6500</v>
      </c>
      <c r="R245" s="30">
        <v>6500</v>
      </c>
      <c r="S245" s="30">
        <v>6500</v>
      </c>
    </row>
    <row r="246" spans="2:19" ht="30">
      <c r="B246" s="25"/>
      <c r="C246" s="25">
        <v>2</v>
      </c>
      <c r="D246" s="29" t="s">
        <v>37</v>
      </c>
      <c r="E246" s="25" t="s">
        <v>32</v>
      </c>
      <c r="F246" s="30">
        <v>7000</v>
      </c>
      <c r="G246" s="31">
        <f t="shared" si="62"/>
        <v>126000</v>
      </c>
      <c r="H246" s="25"/>
      <c r="I246" s="25"/>
      <c r="J246" s="25"/>
      <c r="K246" s="30">
        <f t="shared" ref="K246:S246" si="63">$F$246*$C$246</f>
        <v>14000</v>
      </c>
      <c r="L246" s="30">
        <f t="shared" si="63"/>
        <v>14000</v>
      </c>
      <c r="M246" s="30">
        <f t="shared" si="63"/>
        <v>14000</v>
      </c>
      <c r="N246" s="30">
        <f t="shared" si="63"/>
        <v>14000</v>
      </c>
      <c r="O246" s="30">
        <f t="shared" si="63"/>
        <v>14000</v>
      </c>
      <c r="P246" s="30">
        <f t="shared" si="63"/>
        <v>14000</v>
      </c>
      <c r="Q246" s="30">
        <f t="shared" si="63"/>
        <v>14000</v>
      </c>
      <c r="R246" s="30">
        <f t="shared" si="63"/>
        <v>14000</v>
      </c>
      <c r="S246" s="30">
        <f t="shared" si="63"/>
        <v>14000</v>
      </c>
    </row>
    <row r="247" spans="2:19" ht="30">
      <c r="B247" s="25"/>
      <c r="C247" s="25">
        <v>2</v>
      </c>
      <c r="D247" s="29" t="s">
        <v>37</v>
      </c>
      <c r="E247" s="25" t="s">
        <v>34</v>
      </c>
      <c r="F247" s="30">
        <v>9000</v>
      </c>
      <c r="G247" s="31">
        <f t="shared" si="62"/>
        <v>162000</v>
      </c>
      <c r="H247" s="25"/>
      <c r="I247" s="25"/>
      <c r="J247" s="25"/>
      <c r="K247" s="30">
        <f t="shared" ref="K247:S247" si="64">$F$247*$C$247</f>
        <v>18000</v>
      </c>
      <c r="L247" s="30">
        <f t="shared" si="64"/>
        <v>18000</v>
      </c>
      <c r="M247" s="30">
        <f t="shared" si="64"/>
        <v>18000</v>
      </c>
      <c r="N247" s="30">
        <f t="shared" si="64"/>
        <v>18000</v>
      </c>
      <c r="O247" s="30">
        <f t="shared" si="64"/>
        <v>18000</v>
      </c>
      <c r="P247" s="30">
        <f t="shared" si="64"/>
        <v>18000</v>
      </c>
      <c r="Q247" s="30">
        <f t="shared" si="64"/>
        <v>18000</v>
      </c>
      <c r="R247" s="30">
        <f t="shared" si="64"/>
        <v>18000</v>
      </c>
      <c r="S247" s="30">
        <f t="shared" si="64"/>
        <v>18000</v>
      </c>
    </row>
    <row r="248" spans="2:19" ht="30">
      <c r="B248" s="25"/>
      <c r="C248" s="25">
        <v>5</v>
      </c>
      <c r="D248" s="29" t="s">
        <v>37</v>
      </c>
      <c r="E248" s="25" t="s">
        <v>34</v>
      </c>
      <c r="F248" s="30">
        <v>10000</v>
      </c>
      <c r="G248" s="31">
        <f t="shared" si="62"/>
        <v>450000</v>
      </c>
      <c r="H248" s="25"/>
      <c r="I248" s="25"/>
      <c r="J248" s="25"/>
      <c r="K248" s="30">
        <f t="shared" ref="K248:S248" si="65">$F$248*$C$248</f>
        <v>50000</v>
      </c>
      <c r="L248" s="30">
        <f t="shared" si="65"/>
        <v>50000</v>
      </c>
      <c r="M248" s="30">
        <f t="shared" si="65"/>
        <v>50000</v>
      </c>
      <c r="N248" s="30">
        <f t="shared" si="65"/>
        <v>50000</v>
      </c>
      <c r="O248" s="30">
        <f t="shared" si="65"/>
        <v>50000</v>
      </c>
      <c r="P248" s="30">
        <f t="shared" si="65"/>
        <v>50000</v>
      </c>
      <c r="Q248" s="30">
        <f t="shared" si="65"/>
        <v>50000</v>
      </c>
      <c r="R248" s="30">
        <f t="shared" si="65"/>
        <v>50000</v>
      </c>
      <c r="S248" s="30">
        <f t="shared" si="65"/>
        <v>50000</v>
      </c>
    </row>
    <row r="249" spans="2:19" ht="30">
      <c r="B249" s="25"/>
      <c r="C249" s="25">
        <v>2</v>
      </c>
      <c r="D249" s="29" t="s">
        <v>37</v>
      </c>
      <c r="E249" s="25" t="s">
        <v>34</v>
      </c>
      <c r="F249" s="30">
        <v>12000</v>
      </c>
      <c r="G249" s="31">
        <f t="shared" si="62"/>
        <v>216000</v>
      </c>
      <c r="H249" s="25"/>
      <c r="I249" s="25"/>
      <c r="J249" s="25"/>
      <c r="K249" s="30">
        <f t="shared" ref="K249:S249" si="66">$F$249*$C$249</f>
        <v>24000</v>
      </c>
      <c r="L249" s="30">
        <f t="shared" si="66"/>
        <v>24000</v>
      </c>
      <c r="M249" s="30">
        <f t="shared" si="66"/>
        <v>24000</v>
      </c>
      <c r="N249" s="30">
        <f t="shared" si="66"/>
        <v>24000</v>
      </c>
      <c r="O249" s="30">
        <f t="shared" si="66"/>
        <v>24000</v>
      </c>
      <c r="P249" s="30">
        <f t="shared" si="66"/>
        <v>24000</v>
      </c>
      <c r="Q249" s="30">
        <f t="shared" si="66"/>
        <v>24000</v>
      </c>
      <c r="R249" s="30">
        <f t="shared" si="66"/>
        <v>24000</v>
      </c>
      <c r="S249" s="30">
        <f t="shared" si="66"/>
        <v>24000</v>
      </c>
    </row>
    <row r="250" spans="2:19" ht="31.5">
      <c r="B250" s="25"/>
      <c r="C250" s="25"/>
      <c r="D250" s="29"/>
      <c r="E250" s="25"/>
      <c r="F250" s="45" t="s">
        <v>40</v>
      </c>
      <c r="G250" s="33">
        <f>G243-G244</f>
        <v>2120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2:19" ht="15.75">
      <c r="B251" s="56" t="s">
        <v>90</v>
      </c>
      <c r="C251" s="8"/>
      <c r="D251" s="46"/>
      <c r="E251" s="8"/>
      <c r="F251" s="67"/>
      <c r="G251" s="7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2:19" ht="17.25">
      <c r="B252" s="48" t="s">
        <v>91</v>
      </c>
      <c r="C252" s="54">
        <f>SUM(C254:C261)</f>
        <v>13</v>
      </c>
      <c r="D252" s="49"/>
      <c r="E252" s="48"/>
      <c r="F252" s="50" t="s">
        <v>27</v>
      </c>
      <c r="G252" s="42">
        <v>303000</v>
      </c>
      <c r="H252" s="52">
        <f>SUM(H254:H261)</f>
        <v>97741.935161290327</v>
      </c>
      <c r="I252" s="52">
        <f>SUM(I254:I261)</f>
        <v>101000</v>
      </c>
      <c r="J252" s="52">
        <f>SUM(J254:J261)</f>
        <v>101000</v>
      </c>
      <c r="K252" s="48"/>
      <c r="L252" s="48"/>
      <c r="M252" s="48"/>
      <c r="N252" s="48"/>
      <c r="O252" s="48"/>
      <c r="P252" s="48"/>
      <c r="Q252" s="48"/>
      <c r="R252" s="48"/>
      <c r="S252" s="48"/>
    </row>
    <row r="253" spans="2:19" ht="18.75">
      <c r="B253" s="25"/>
      <c r="C253" s="25"/>
      <c r="D253" s="25"/>
      <c r="E253" s="25"/>
      <c r="F253" s="66" t="s">
        <v>28</v>
      </c>
      <c r="G253" s="14">
        <f>SUM(G254:G261)</f>
        <v>299741.93516129034</v>
      </c>
      <c r="H253" s="30"/>
      <c r="I253" s="30"/>
      <c r="J253" s="30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2:19" ht="30">
      <c r="B254" s="25"/>
      <c r="C254" s="25">
        <v>2</v>
      </c>
      <c r="D254" s="29" t="s">
        <v>31</v>
      </c>
      <c r="E254" s="25" t="s">
        <v>32</v>
      </c>
      <c r="F254" s="30">
        <v>6000</v>
      </c>
      <c r="G254" s="31">
        <f t="shared" ref="G254:G261" si="67">SUM(H254:S254)</f>
        <v>35612.9</v>
      </c>
      <c r="H254" s="30">
        <v>11612.9</v>
      </c>
      <c r="I254" s="30">
        <f>$F$254*$C$254</f>
        <v>12000</v>
      </c>
      <c r="J254" s="30">
        <f>$F$254*$C$254</f>
        <v>12000</v>
      </c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2:19" ht="30">
      <c r="B255" s="25"/>
      <c r="C255" s="25">
        <v>2</v>
      </c>
      <c r="D255" s="29" t="s">
        <v>31</v>
      </c>
      <c r="E255" s="25" t="s">
        <v>32</v>
      </c>
      <c r="F255" s="30">
        <v>6500</v>
      </c>
      <c r="G255" s="31">
        <f t="shared" si="67"/>
        <v>38580.65</v>
      </c>
      <c r="H255" s="30">
        <v>12580.65</v>
      </c>
      <c r="I255" s="30">
        <f>$F$255*$C$255</f>
        <v>13000</v>
      </c>
      <c r="J255" s="30">
        <f>$F$255*$C$255</f>
        <v>13000</v>
      </c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2:19" ht="30">
      <c r="B256" s="25"/>
      <c r="C256" s="25">
        <v>1</v>
      </c>
      <c r="D256" s="29" t="s">
        <v>31</v>
      </c>
      <c r="E256" s="25" t="s">
        <v>32</v>
      </c>
      <c r="F256" s="30">
        <v>7000</v>
      </c>
      <c r="G256" s="31">
        <f t="shared" si="67"/>
        <v>20774.193548387098</v>
      </c>
      <c r="H256" s="30">
        <v>6774.1935483870966</v>
      </c>
      <c r="I256" s="30">
        <v>7000</v>
      </c>
      <c r="J256" s="30">
        <v>7000</v>
      </c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2:19" ht="30">
      <c r="B257" s="25"/>
      <c r="C257" s="25">
        <v>4</v>
      </c>
      <c r="D257" s="29" t="s">
        <v>31</v>
      </c>
      <c r="E257" s="25" t="s">
        <v>32</v>
      </c>
      <c r="F257" s="30">
        <v>8000</v>
      </c>
      <c r="G257" s="31">
        <f t="shared" si="67"/>
        <v>94967.74</v>
      </c>
      <c r="H257" s="30">
        <v>30967.74</v>
      </c>
      <c r="I257" s="30">
        <f>$F$257*$C$257</f>
        <v>32000</v>
      </c>
      <c r="J257" s="30">
        <f>$F$257*$C$257</f>
        <v>32000</v>
      </c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2:19" ht="30">
      <c r="B258" s="25"/>
      <c r="C258" s="25">
        <v>1</v>
      </c>
      <c r="D258" s="29" t="s">
        <v>31</v>
      </c>
      <c r="E258" s="25" t="s">
        <v>34</v>
      </c>
      <c r="F258" s="30">
        <v>6000</v>
      </c>
      <c r="G258" s="31">
        <f t="shared" si="67"/>
        <v>17806.451612903227</v>
      </c>
      <c r="H258" s="30">
        <v>5806.4516129032263</v>
      </c>
      <c r="I258" s="30">
        <v>6000</v>
      </c>
      <c r="J258" s="30">
        <v>6000</v>
      </c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2:19" ht="30">
      <c r="B259" s="25"/>
      <c r="C259" s="25">
        <v>1</v>
      </c>
      <c r="D259" s="29" t="s">
        <v>31</v>
      </c>
      <c r="E259" s="25" t="s">
        <v>34</v>
      </c>
      <c r="F259" s="30">
        <v>8000</v>
      </c>
      <c r="G259" s="31">
        <f t="shared" si="67"/>
        <v>23741.93548387097</v>
      </c>
      <c r="H259" s="30">
        <v>7741.9354838709678</v>
      </c>
      <c r="I259" s="30">
        <v>8000</v>
      </c>
      <c r="J259" s="30">
        <v>8000</v>
      </c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2:19" ht="30">
      <c r="B260" s="25"/>
      <c r="C260" s="25">
        <v>1</v>
      </c>
      <c r="D260" s="29" t="s">
        <v>31</v>
      </c>
      <c r="E260" s="25" t="s">
        <v>34</v>
      </c>
      <c r="F260" s="30">
        <v>11000</v>
      </c>
      <c r="G260" s="31">
        <f t="shared" si="67"/>
        <v>32645.16129032258</v>
      </c>
      <c r="H260" s="30">
        <v>10645.16129032258</v>
      </c>
      <c r="I260" s="30">
        <v>11000</v>
      </c>
      <c r="J260" s="30">
        <v>11000</v>
      </c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2:19" ht="30">
      <c r="B261" s="25"/>
      <c r="C261" s="25">
        <v>1</v>
      </c>
      <c r="D261" s="29" t="s">
        <v>31</v>
      </c>
      <c r="E261" s="25" t="s">
        <v>34</v>
      </c>
      <c r="F261" s="30">
        <v>12000</v>
      </c>
      <c r="G261" s="31">
        <f t="shared" si="67"/>
        <v>35612.903225806454</v>
      </c>
      <c r="H261" s="30">
        <v>11612.903225806453</v>
      </c>
      <c r="I261" s="30">
        <v>12000</v>
      </c>
      <c r="J261" s="30">
        <v>12000</v>
      </c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2:19" ht="31.5">
      <c r="B262" s="25"/>
      <c r="C262" s="25"/>
      <c r="D262" s="25"/>
      <c r="E262" s="25"/>
      <c r="F262" s="45" t="s">
        <v>40</v>
      </c>
      <c r="G262" s="14">
        <f>G252-G253</f>
        <v>3258.0648387096589</v>
      </c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2:19">
      <c r="B263" s="56" t="s">
        <v>90</v>
      </c>
      <c r="C263" s="8"/>
      <c r="D263" s="8"/>
      <c r="E263" s="8"/>
      <c r="F263" s="8"/>
      <c r="G263" s="7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2:19" ht="17.25">
      <c r="B264" s="48" t="s">
        <v>92</v>
      </c>
      <c r="C264" s="39">
        <f>SUM(C266:C271)</f>
        <v>13</v>
      </c>
      <c r="D264" s="48"/>
      <c r="E264" s="48"/>
      <c r="F264" s="50" t="s">
        <v>27</v>
      </c>
      <c r="G264" s="42">
        <v>978620</v>
      </c>
      <c r="H264" s="48"/>
      <c r="I264" s="48"/>
      <c r="J264" s="48"/>
      <c r="K264" s="52">
        <f t="shared" ref="K264:S264" si="68">SUM(K266:K271)</f>
        <v>108500</v>
      </c>
      <c r="L264" s="52">
        <f t="shared" si="68"/>
        <v>108500</v>
      </c>
      <c r="M264" s="52">
        <f t="shared" si="68"/>
        <v>108500</v>
      </c>
      <c r="N264" s="52">
        <f t="shared" si="68"/>
        <v>108500</v>
      </c>
      <c r="O264" s="52">
        <f t="shared" si="68"/>
        <v>108500</v>
      </c>
      <c r="P264" s="52">
        <f t="shared" si="68"/>
        <v>108500</v>
      </c>
      <c r="Q264" s="52">
        <f t="shared" si="68"/>
        <v>108500</v>
      </c>
      <c r="R264" s="52">
        <f t="shared" si="68"/>
        <v>108500</v>
      </c>
      <c r="S264" s="52">
        <f t="shared" si="68"/>
        <v>108500</v>
      </c>
    </row>
    <row r="265" spans="2:19" ht="18.75">
      <c r="B265" s="25"/>
      <c r="C265" s="25"/>
      <c r="D265" s="25"/>
      <c r="E265" s="25"/>
      <c r="F265" s="66" t="s">
        <v>28</v>
      </c>
      <c r="G265" s="14">
        <f>SUM(G266:G271)</f>
        <v>976500</v>
      </c>
      <c r="H265" s="25"/>
      <c r="I265" s="25"/>
      <c r="J265" s="25"/>
      <c r="K265" s="30"/>
      <c r="L265" s="30"/>
      <c r="M265" s="30"/>
      <c r="N265" s="30"/>
      <c r="O265" s="30"/>
      <c r="P265" s="30"/>
      <c r="Q265" s="30"/>
      <c r="R265" s="30"/>
      <c r="S265" s="30"/>
    </row>
    <row r="266" spans="2:19" ht="30">
      <c r="B266" s="25"/>
      <c r="C266" s="25">
        <v>3</v>
      </c>
      <c r="D266" s="29" t="s">
        <v>37</v>
      </c>
      <c r="E266" s="25" t="s">
        <v>32</v>
      </c>
      <c r="F266" s="30">
        <v>6500</v>
      </c>
      <c r="G266" s="31">
        <f t="shared" ref="G266:G271" si="69">SUM(H266:S266)</f>
        <v>175500</v>
      </c>
      <c r="H266" s="25"/>
      <c r="I266" s="25"/>
      <c r="J266" s="25"/>
      <c r="K266" s="30">
        <f t="shared" ref="K266:S266" si="70">$F$266*$C$266</f>
        <v>19500</v>
      </c>
      <c r="L266" s="30">
        <f t="shared" si="70"/>
        <v>19500</v>
      </c>
      <c r="M266" s="30">
        <f t="shared" si="70"/>
        <v>19500</v>
      </c>
      <c r="N266" s="30">
        <f t="shared" si="70"/>
        <v>19500</v>
      </c>
      <c r="O266" s="30">
        <f t="shared" si="70"/>
        <v>19500</v>
      </c>
      <c r="P266" s="30">
        <f t="shared" si="70"/>
        <v>19500</v>
      </c>
      <c r="Q266" s="30">
        <f t="shared" si="70"/>
        <v>19500</v>
      </c>
      <c r="R266" s="30">
        <f t="shared" si="70"/>
        <v>19500</v>
      </c>
      <c r="S266" s="30">
        <f t="shared" si="70"/>
        <v>19500</v>
      </c>
    </row>
    <row r="267" spans="2:19" ht="30">
      <c r="B267" s="25"/>
      <c r="C267" s="25">
        <v>2</v>
      </c>
      <c r="D267" s="29" t="s">
        <v>37</v>
      </c>
      <c r="E267" s="25" t="s">
        <v>32</v>
      </c>
      <c r="F267" s="30">
        <v>7000</v>
      </c>
      <c r="G267" s="31">
        <f t="shared" si="69"/>
        <v>126000</v>
      </c>
      <c r="H267" s="25"/>
      <c r="I267" s="25"/>
      <c r="J267" s="25"/>
      <c r="K267" s="30">
        <f t="shared" ref="K267:S267" si="71">$F$267*$C$267</f>
        <v>14000</v>
      </c>
      <c r="L267" s="30">
        <f t="shared" si="71"/>
        <v>14000</v>
      </c>
      <c r="M267" s="30">
        <f t="shared" si="71"/>
        <v>14000</v>
      </c>
      <c r="N267" s="30">
        <f t="shared" si="71"/>
        <v>14000</v>
      </c>
      <c r="O267" s="30">
        <f t="shared" si="71"/>
        <v>14000</v>
      </c>
      <c r="P267" s="30">
        <f t="shared" si="71"/>
        <v>14000</v>
      </c>
      <c r="Q267" s="30">
        <f t="shared" si="71"/>
        <v>14000</v>
      </c>
      <c r="R267" s="30">
        <f t="shared" si="71"/>
        <v>14000</v>
      </c>
      <c r="S267" s="30">
        <f t="shared" si="71"/>
        <v>14000</v>
      </c>
    </row>
    <row r="268" spans="2:19" ht="30">
      <c r="B268" s="25"/>
      <c r="C268" s="25">
        <v>2</v>
      </c>
      <c r="D268" s="29" t="s">
        <v>37</v>
      </c>
      <c r="E268" s="25" t="s">
        <v>32</v>
      </c>
      <c r="F268" s="30">
        <v>8000</v>
      </c>
      <c r="G268" s="31">
        <f t="shared" si="69"/>
        <v>144000</v>
      </c>
      <c r="H268" s="25"/>
      <c r="I268" s="25"/>
      <c r="J268" s="25"/>
      <c r="K268" s="30">
        <f t="shared" ref="K268:S268" si="72">$F$268*$C$268</f>
        <v>16000</v>
      </c>
      <c r="L268" s="30">
        <f t="shared" si="72"/>
        <v>16000</v>
      </c>
      <c r="M268" s="30">
        <f t="shared" si="72"/>
        <v>16000</v>
      </c>
      <c r="N268" s="30">
        <f t="shared" si="72"/>
        <v>16000</v>
      </c>
      <c r="O268" s="30">
        <f t="shared" si="72"/>
        <v>16000</v>
      </c>
      <c r="P268" s="30">
        <f t="shared" si="72"/>
        <v>16000</v>
      </c>
      <c r="Q268" s="30">
        <f t="shared" si="72"/>
        <v>16000</v>
      </c>
      <c r="R268" s="30">
        <f t="shared" si="72"/>
        <v>16000</v>
      </c>
      <c r="S268" s="30">
        <f t="shared" si="72"/>
        <v>16000</v>
      </c>
    </row>
    <row r="269" spans="2:19" ht="30">
      <c r="B269" s="25"/>
      <c r="C269" s="25">
        <v>4</v>
      </c>
      <c r="D269" s="29" t="s">
        <v>37</v>
      </c>
      <c r="E269" s="25" t="s">
        <v>34</v>
      </c>
      <c r="F269" s="30">
        <v>9000</v>
      </c>
      <c r="G269" s="31">
        <f t="shared" si="69"/>
        <v>324000</v>
      </c>
      <c r="H269" s="25"/>
      <c r="I269" s="25"/>
      <c r="J269" s="25"/>
      <c r="K269" s="30">
        <f t="shared" ref="K269:S269" si="73">$F$269*$C$269</f>
        <v>36000</v>
      </c>
      <c r="L269" s="30">
        <f t="shared" si="73"/>
        <v>36000</v>
      </c>
      <c r="M269" s="30">
        <f t="shared" si="73"/>
        <v>36000</v>
      </c>
      <c r="N269" s="30">
        <f t="shared" si="73"/>
        <v>36000</v>
      </c>
      <c r="O269" s="30">
        <f t="shared" si="73"/>
        <v>36000</v>
      </c>
      <c r="P269" s="30">
        <f t="shared" si="73"/>
        <v>36000</v>
      </c>
      <c r="Q269" s="30">
        <f t="shared" si="73"/>
        <v>36000</v>
      </c>
      <c r="R269" s="30">
        <f t="shared" si="73"/>
        <v>36000</v>
      </c>
      <c r="S269" s="30">
        <f t="shared" si="73"/>
        <v>36000</v>
      </c>
    </row>
    <row r="270" spans="2:19" ht="30">
      <c r="B270" s="25"/>
      <c r="C270" s="25">
        <v>1</v>
      </c>
      <c r="D270" s="29" t="s">
        <v>37</v>
      </c>
      <c r="E270" s="25" t="s">
        <v>34</v>
      </c>
      <c r="F270" s="30">
        <v>11000</v>
      </c>
      <c r="G270" s="31">
        <f t="shared" si="69"/>
        <v>99000</v>
      </c>
      <c r="H270" s="25"/>
      <c r="I270" s="25"/>
      <c r="J270" s="25"/>
      <c r="K270" s="30">
        <v>11000</v>
      </c>
      <c r="L270" s="30">
        <v>11000</v>
      </c>
      <c r="M270" s="30">
        <v>11000</v>
      </c>
      <c r="N270" s="30">
        <v>11000</v>
      </c>
      <c r="O270" s="30">
        <v>11000</v>
      </c>
      <c r="P270" s="30">
        <v>11000</v>
      </c>
      <c r="Q270" s="30">
        <v>11000</v>
      </c>
      <c r="R270" s="30">
        <v>11000</v>
      </c>
      <c r="S270" s="30">
        <v>11000</v>
      </c>
    </row>
    <row r="271" spans="2:19" ht="30">
      <c r="B271" s="25"/>
      <c r="C271" s="25">
        <v>1</v>
      </c>
      <c r="D271" s="29" t="s">
        <v>37</v>
      </c>
      <c r="E271" s="25" t="s">
        <v>34</v>
      </c>
      <c r="F271" s="30">
        <v>12000</v>
      </c>
      <c r="G271" s="31">
        <f t="shared" si="69"/>
        <v>108000</v>
      </c>
      <c r="H271" s="25"/>
      <c r="I271" s="25"/>
      <c r="J271" s="25"/>
      <c r="K271" s="30">
        <v>12000</v>
      </c>
      <c r="L271" s="30">
        <v>12000</v>
      </c>
      <c r="M271" s="30">
        <v>12000</v>
      </c>
      <c r="N271" s="30">
        <v>12000</v>
      </c>
      <c r="O271" s="30">
        <v>12000</v>
      </c>
      <c r="P271" s="30">
        <v>12000</v>
      </c>
      <c r="Q271" s="30">
        <v>12000</v>
      </c>
      <c r="R271" s="30">
        <v>12000</v>
      </c>
      <c r="S271" s="30">
        <v>12000</v>
      </c>
    </row>
    <row r="272" spans="2:19" ht="31.5">
      <c r="B272" s="25"/>
      <c r="C272" s="25"/>
      <c r="D272" s="25"/>
      <c r="E272" s="25"/>
      <c r="F272" s="45" t="s">
        <v>40</v>
      </c>
      <c r="G272" s="14">
        <f>G264-G265</f>
        <v>2120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2:19" ht="15.75">
      <c r="B273" s="56" t="s">
        <v>93</v>
      </c>
      <c r="C273" s="8"/>
      <c r="D273" s="8"/>
      <c r="E273" s="8"/>
      <c r="F273" s="67"/>
      <c r="G273" s="7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2:19" ht="17.25">
      <c r="B274" s="48" t="s">
        <v>94</v>
      </c>
      <c r="C274" s="54">
        <f>SUM(C276:C281)</f>
        <v>10</v>
      </c>
      <c r="D274" s="48"/>
      <c r="E274" s="48"/>
      <c r="F274" s="50" t="s">
        <v>27</v>
      </c>
      <c r="G274" s="42">
        <v>234000</v>
      </c>
      <c r="H274" s="52">
        <f>SUM(H276:H281)</f>
        <v>75483.880645161291</v>
      </c>
      <c r="I274" s="52">
        <f>SUM(I276:I281)</f>
        <v>78000</v>
      </c>
      <c r="J274" s="52">
        <f>SUM(J276:J281)</f>
        <v>78000</v>
      </c>
      <c r="K274" s="48"/>
      <c r="L274" s="48"/>
      <c r="M274" s="48"/>
      <c r="N274" s="48"/>
      <c r="O274" s="48"/>
      <c r="P274" s="48"/>
      <c r="Q274" s="48"/>
      <c r="R274" s="48"/>
      <c r="S274" s="48"/>
    </row>
    <row r="275" spans="2:19" ht="18.75">
      <c r="B275" s="25"/>
      <c r="C275" s="25"/>
      <c r="D275" s="25"/>
      <c r="E275" s="25"/>
      <c r="F275" s="66" t="s">
        <v>28</v>
      </c>
      <c r="G275" s="14">
        <f>SUM(G276:G281)</f>
        <v>231483.88064516129</v>
      </c>
      <c r="H275" s="30"/>
      <c r="I275" s="30"/>
      <c r="J275" s="30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2:19" ht="30">
      <c r="B276" s="25"/>
      <c r="C276" s="25">
        <v>1</v>
      </c>
      <c r="D276" s="29" t="s">
        <v>31</v>
      </c>
      <c r="E276" s="25" t="s">
        <v>32</v>
      </c>
      <c r="F276" s="30">
        <v>6000</v>
      </c>
      <c r="G276" s="31">
        <f t="shared" ref="G276:G281" si="74">SUM(H276:S276)</f>
        <v>17806.451612903227</v>
      </c>
      <c r="H276" s="30">
        <v>5806.4516129032263</v>
      </c>
      <c r="I276" s="30">
        <v>6000</v>
      </c>
      <c r="J276" s="30">
        <v>6000</v>
      </c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2:19" ht="30">
      <c r="B277" s="25"/>
      <c r="C277" s="25">
        <v>2</v>
      </c>
      <c r="D277" s="29" t="s">
        <v>31</v>
      </c>
      <c r="E277" s="25" t="s">
        <v>32</v>
      </c>
      <c r="F277" s="30">
        <v>6500</v>
      </c>
      <c r="G277" s="31">
        <f t="shared" si="74"/>
        <v>38580.65</v>
      </c>
      <c r="H277" s="30">
        <v>12580.65</v>
      </c>
      <c r="I277" s="30">
        <f>$F$277*$C$277</f>
        <v>13000</v>
      </c>
      <c r="J277" s="30">
        <f>$F$277*$C$277</f>
        <v>13000</v>
      </c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2:19" ht="30">
      <c r="B278" s="25"/>
      <c r="C278" s="25">
        <v>1</v>
      </c>
      <c r="D278" s="29" t="s">
        <v>31</v>
      </c>
      <c r="E278" s="25" t="s">
        <v>32</v>
      </c>
      <c r="F278" s="30">
        <v>7000</v>
      </c>
      <c r="G278" s="31">
        <f t="shared" si="74"/>
        <v>20774.193548387098</v>
      </c>
      <c r="H278" s="30">
        <v>6774.1935483870966</v>
      </c>
      <c r="I278" s="30">
        <v>7000</v>
      </c>
      <c r="J278" s="30">
        <v>7000</v>
      </c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2:19" ht="30">
      <c r="B279" s="25"/>
      <c r="C279" s="25">
        <v>1</v>
      </c>
      <c r="D279" s="29" t="s">
        <v>31</v>
      </c>
      <c r="E279" s="25" t="s">
        <v>32</v>
      </c>
      <c r="F279" s="30">
        <v>8000</v>
      </c>
      <c r="G279" s="31">
        <f t="shared" si="74"/>
        <v>23741.93548387097</v>
      </c>
      <c r="H279" s="30">
        <v>7741.9354838709678</v>
      </c>
      <c r="I279" s="30">
        <v>8000</v>
      </c>
      <c r="J279" s="30">
        <v>8000</v>
      </c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2:19" ht="30">
      <c r="B280" s="25"/>
      <c r="C280" s="25">
        <v>3</v>
      </c>
      <c r="D280" s="29" t="s">
        <v>31</v>
      </c>
      <c r="E280" s="25" t="s">
        <v>34</v>
      </c>
      <c r="F280" s="30">
        <v>8000</v>
      </c>
      <c r="G280" s="31">
        <f t="shared" si="74"/>
        <v>71225.81</v>
      </c>
      <c r="H280" s="30">
        <v>23225.81</v>
      </c>
      <c r="I280" s="30">
        <f>$F$280*$C$280</f>
        <v>24000</v>
      </c>
      <c r="J280" s="30">
        <f>$F$280*$C$280</f>
        <v>24000</v>
      </c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2:19" ht="30">
      <c r="B281" s="25"/>
      <c r="C281" s="25">
        <v>2</v>
      </c>
      <c r="D281" s="29" t="s">
        <v>31</v>
      </c>
      <c r="E281" s="25" t="s">
        <v>34</v>
      </c>
      <c r="F281" s="30">
        <v>10000</v>
      </c>
      <c r="G281" s="31">
        <f t="shared" si="74"/>
        <v>59354.84</v>
      </c>
      <c r="H281" s="30">
        <v>19354.84</v>
      </c>
      <c r="I281" s="30">
        <f>$F$281*$C$281</f>
        <v>20000</v>
      </c>
      <c r="J281" s="30">
        <f>$F$281*$C$281</f>
        <v>20000</v>
      </c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2:19" ht="31.5">
      <c r="B282" s="25"/>
      <c r="C282" s="25"/>
      <c r="D282" s="25"/>
      <c r="E282" s="25"/>
      <c r="F282" s="45" t="s">
        <v>40</v>
      </c>
      <c r="G282" s="14">
        <f>G274-G275</f>
        <v>2516.1193548387091</v>
      </c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2:19" ht="15.75">
      <c r="B283" s="56" t="s">
        <v>93</v>
      </c>
      <c r="C283" s="8"/>
      <c r="D283" s="8"/>
      <c r="E283" s="8"/>
      <c r="F283" s="67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2:19" ht="17.25">
      <c r="B284" s="48" t="s">
        <v>95</v>
      </c>
      <c r="C284" s="54">
        <f>SUM(C286:C290)</f>
        <v>10</v>
      </c>
      <c r="D284" s="48"/>
      <c r="E284" s="48"/>
      <c r="F284" s="50" t="s">
        <v>27</v>
      </c>
      <c r="G284" s="42">
        <v>754123</v>
      </c>
      <c r="H284" s="48"/>
      <c r="I284" s="48"/>
      <c r="J284" s="48"/>
      <c r="K284" s="52">
        <f t="shared" ref="K284:S284" si="75">SUM(K286:K290)</f>
        <v>83500</v>
      </c>
      <c r="L284" s="52">
        <f t="shared" si="75"/>
        <v>83500</v>
      </c>
      <c r="M284" s="52">
        <f t="shared" si="75"/>
        <v>83500</v>
      </c>
      <c r="N284" s="52">
        <f t="shared" si="75"/>
        <v>83500</v>
      </c>
      <c r="O284" s="52">
        <f t="shared" si="75"/>
        <v>83500</v>
      </c>
      <c r="P284" s="52">
        <f t="shared" si="75"/>
        <v>83500</v>
      </c>
      <c r="Q284" s="52">
        <f t="shared" si="75"/>
        <v>83500</v>
      </c>
      <c r="R284" s="52">
        <f t="shared" si="75"/>
        <v>83500</v>
      </c>
      <c r="S284" s="52">
        <f t="shared" si="75"/>
        <v>83500</v>
      </c>
    </row>
    <row r="285" spans="2:19" ht="18.75">
      <c r="B285" s="25"/>
      <c r="C285" s="25"/>
      <c r="D285" s="25"/>
      <c r="E285" s="25"/>
      <c r="F285" s="66" t="s">
        <v>28</v>
      </c>
      <c r="G285" s="14">
        <f>SUM(G286:G290)</f>
        <v>751500</v>
      </c>
      <c r="H285" s="25"/>
      <c r="I285" s="25"/>
      <c r="J285" s="25"/>
      <c r="K285" s="30"/>
      <c r="L285" s="30"/>
      <c r="M285" s="30"/>
      <c r="N285" s="30"/>
      <c r="O285" s="30"/>
      <c r="P285" s="30"/>
      <c r="Q285" s="30"/>
      <c r="R285" s="30"/>
      <c r="S285" s="30"/>
    </row>
    <row r="286" spans="2:19" ht="30">
      <c r="B286" s="25"/>
      <c r="C286" s="25">
        <v>1</v>
      </c>
      <c r="D286" s="29" t="s">
        <v>37</v>
      </c>
      <c r="E286" s="25" t="s">
        <v>32</v>
      </c>
      <c r="F286" s="30">
        <v>6500</v>
      </c>
      <c r="G286" s="31">
        <f t="shared" ref="G286:G290" si="76">SUM(H286:S286)</f>
        <v>58500</v>
      </c>
      <c r="H286" s="25"/>
      <c r="I286" s="25"/>
      <c r="J286" s="25"/>
      <c r="K286" s="30">
        <v>6500</v>
      </c>
      <c r="L286" s="30">
        <v>6500</v>
      </c>
      <c r="M286" s="30">
        <v>6500</v>
      </c>
      <c r="N286" s="30">
        <v>6500</v>
      </c>
      <c r="O286" s="30">
        <v>6500</v>
      </c>
      <c r="P286" s="30">
        <v>6500</v>
      </c>
      <c r="Q286" s="30">
        <v>6500</v>
      </c>
      <c r="R286" s="30">
        <v>6500</v>
      </c>
      <c r="S286" s="30">
        <v>6500</v>
      </c>
    </row>
    <row r="287" spans="2:19" ht="30">
      <c r="B287" s="25"/>
      <c r="C287" s="25">
        <v>3</v>
      </c>
      <c r="D287" s="29" t="s">
        <v>37</v>
      </c>
      <c r="E287" s="25" t="s">
        <v>32</v>
      </c>
      <c r="F287" s="30">
        <v>7000</v>
      </c>
      <c r="G287" s="31">
        <f t="shared" si="76"/>
        <v>189000</v>
      </c>
      <c r="H287" s="25"/>
      <c r="I287" s="25"/>
      <c r="J287" s="25"/>
      <c r="K287" s="30">
        <f t="shared" ref="K287:S287" si="77">$F$287*$C$287</f>
        <v>21000</v>
      </c>
      <c r="L287" s="30">
        <f t="shared" si="77"/>
        <v>21000</v>
      </c>
      <c r="M287" s="30">
        <f t="shared" si="77"/>
        <v>21000</v>
      </c>
      <c r="N287" s="30">
        <f t="shared" si="77"/>
        <v>21000</v>
      </c>
      <c r="O287" s="30">
        <f t="shared" si="77"/>
        <v>21000</v>
      </c>
      <c r="P287" s="30">
        <f t="shared" si="77"/>
        <v>21000</v>
      </c>
      <c r="Q287" s="30">
        <f t="shared" si="77"/>
        <v>21000</v>
      </c>
      <c r="R287" s="30">
        <f t="shared" si="77"/>
        <v>21000</v>
      </c>
      <c r="S287" s="30">
        <f t="shared" si="77"/>
        <v>21000</v>
      </c>
    </row>
    <row r="288" spans="2:19" ht="30">
      <c r="B288" s="25"/>
      <c r="C288" s="25">
        <v>1</v>
      </c>
      <c r="D288" s="29" t="s">
        <v>37</v>
      </c>
      <c r="E288" s="25" t="s">
        <v>32</v>
      </c>
      <c r="F288" s="30">
        <v>8000</v>
      </c>
      <c r="G288" s="31">
        <f t="shared" si="76"/>
        <v>72000</v>
      </c>
      <c r="H288" s="25"/>
      <c r="I288" s="25"/>
      <c r="J288" s="25"/>
      <c r="K288" s="30">
        <v>8000</v>
      </c>
      <c r="L288" s="30">
        <v>8000</v>
      </c>
      <c r="M288" s="30">
        <v>8000</v>
      </c>
      <c r="N288" s="30">
        <v>8000</v>
      </c>
      <c r="O288" s="30">
        <v>8000</v>
      </c>
      <c r="P288" s="30">
        <v>8000</v>
      </c>
      <c r="Q288" s="30">
        <v>8000</v>
      </c>
      <c r="R288" s="30">
        <v>8000</v>
      </c>
      <c r="S288" s="30">
        <v>8000</v>
      </c>
    </row>
    <row r="289" spans="2:19" ht="30">
      <c r="B289" s="25"/>
      <c r="C289" s="25">
        <v>2</v>
      </c>
      <c r="D289" s="29" t="s">
        <v>37</v>
      </c>
      <c r="E289" s="25" t="s">
        <v>34</v>
      </c>
      <c r="F289" s="30">
        <v>9000</v>
      </c>
      <c r="G289" s="31">
        <f t="shared" si="76"/>
        <v>162000</v>
      </c>
      <c r="H289" s="25"/>
      <c r="I289" s="25"/>
      <c r="J289" s="25"/>
      <c r="K289" s="30">
        <f t="shared" ref="K289:S289" si="78">$F$289*$C$289</f>
        <v>18000</v>
      </c>
      <c r="L289" s="30">
        <f t="shared" si="78"/>
        <v>18000</v>
      </c>
      <c r="M289" s="30">
        <f t="shared" si="78"/>
        <v>18000</v>
      </c>
      <c r="N289" s="30">
        <f t="shared" si="78"/>
        <v>18000</v>
      </c>
      <c r="O289" s="30">
        <f t="shared" si="78"/>
        <v>18000</v>
      </c>
      <c r="P289" s="30">
        <f t="shared" si="78"/>
        <v>18000</v>
      </c>
      <c r="Q289" s="30">
        <f t="shared" si="78"/>
        <v>18000</v>
      </c>
      <c r="R289" s="30">
        <f t="shared" si="78"/>
        <v>18000</v>
      </c>
      <c r="S289" s="30">
        <f t="shared" si="78"/>
        <v>18000</v>
      </c>
    </row>
    <row r="290" spans="2:19" ht="30">
      <c r="B290" s="25"/>
      <c r="C290" s="25">
        <v>3</v>
      </c>
      <c r="D290" s="29" t="s">
        <v>37</v>
      </c>
      <c r="E290" s="25" t="s">
        <v>34</v>
      </c>
      <c r="F290" s="30">
        <v>10000</v>
      </c>
      <c r="G290" s="31">
        <f t="shared" si="76"/>
        <v>270000</v>
      </c>
      <c r="H290" s="25"/>
      <c r="I290" s="25"/>
      <c r="J290" s="25"/>
      <c r="K290" s="30">
        <f t="shared" ref="K290:S290" si="79">$F$290*$C$290</f>
        <v>30000</v>
      </c>
      <c r="L290" s="30">
        <f t="shared" si="79"/>
        <v>30000</v>
      </c>
      <c r="M290" s="30">
        <f t="shared" si="79"/>
        <v>30000</v>
      </c>
      <c r="N290" s="30">
        <f t="shared" si="79"/>
        <v>30000</v>
      </c>
      <c r="O290" s="30">
        <f t="shared" si="79"/>
        <v>30000</v>
      </c>
      <c r="P290" s="30">
        <f t="shared" si="79"/>
        <v>30000</v>
      </c>
      <c r="Q290" s="30">
        <f t="shared" si="79"/>
        <v>30000</v>
      </c>
      <c r="R290" s="30">
        <f t="shared" si="79"/>
        <v>30000</v>
      </c>
      <c r="S290" s="30">
        <f t="shared" si="79"/>
        <v>30000</v>
      </c>
    </row>
    <row r="291" spans="2:19" ht="32.25">
      <c r="B291" s="25"/>
      <c r="C291" s="25"/>
      <c r="D291" s="25"/>
      <c r="E291" s="25"/>
      <c r="F291" s="45" t="s">
        <v>40</v>
      </c>
      <c r="G291" s="78">
        <f>G284-G285</f>
        <v>2623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</row>
  </sheetData>
  <autoFilter ref="F23:F291" xr:uid="{56418A87-E62A-4A78-A4F3-588B9DFF1623}"/>
  <mergeCells count="7">
    <mergeCell ref="B17:B18"/>
    <mergeCell ref="B9:S9"/>
    <mergeCell ref="B11:S11"/>
    <mergeCell ref="B12:S12"/>
    <mergeCell ref="B13:S13"/>
    <mergeCell ref="B14:S14"/>
    <mergeCell ref="B16:S16"/>
  </mergeCells>
  <pageMargins left="0.7" right="0.7" top="0.75" bottom="0.75" header="0.3" footer="0.3"/>
  <pageSetup paperSize="5"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2BF0-D066-401C-83B8-B175A013C5F0}">
  <dimension ref="B9:T291"/>
  <sheetViews>
    <sheetView tabSelected="1" topLeftCell="A9" workbookViewId="0">
      <selection activeCell="G20" sqref="G20"/>
    </sheetView>
  </sheetViews>
  <sheetFormatPr baseColWidth="10" defaultRowHeight="15"/>
  <cols>
    <col min="2" max="2" width="66.28515625" customWidth="1"/>
    <col min="3" max="3" width="24.42578125" customWidth="1"/>
    <col min="4" max="4" width="16" customWidth="1"/>
    <col min="5" max="5" width="27" customWidth="1"/>
    <col min="6" max="6" width="18.140625" customWidth="1"/>
    <col min="7" max="7" width="17.85546875" style="79" bestFit="1" customWidth="1"/>
    <col min="8" max="8" width="14.85546875" bestFit="1" customWidth="1"/>
    <col min="9" max="15" width="13.140625" bestFit="1" customWidth="1"/>
    <col min="16" max="16" width="16.42578125" customWidth="1"/>
    <col min="17" max="17" width="13.85546875" customWidth="1"/>
    <col min="18" max="18" width="15.5703125" customWidth="1"/>
    <col min="19" max="19" width="16" customWidth="1"/>
  </cols>
  <sheetData>
    <row r="9" spans="2:20" ht="28.5" customHeight="1">
      <c r="B9" s="82" t="s">
        <v>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1" spans="2:20" ht="26.25" customHeight="1">
      <c r="B11" s="83" t="s">
        <v>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2:20" ht="26.25" customHeight="1">
      <c r="B12" s="83" t="s">
        <v>2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2:20" ht="26.25" customHeight="1">
      <c r="B13" s="83" t="s">
        <v>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2:20" ht="26.25" customHeight="1">
      <c r="B14" s="83" t="s">
        <v>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6" spans="2:20" ht="42.75" customHeight="1">
      <c r="B16" s="84" t="s">
        <v>5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1"/>
    </row>
    <row r="17" spans="2:19">
      <c r="B17" s="81" t="s">
        <v>6</v>
      </c>
      <c r="C17" s="3"/>
      <c r="D17" s="3"/>
      <c r="E17" s="3" t="s">
        <v>7</v>
      </c>
      <c r="F17" s="3" t="s">
        <v>8</v>
      </c>
      <c r="G17" s="4" t="s">
        <v>9</v>
      </c>
      <c r="H17" s="2" t="s">
        <v>10</v>
      </c>
      <c r="I17" s="2" t="s">
        <v>11</v>
      </c>
      <c r="J17" s="2" t="s">
        <v>12</v>
      </c>
      <c r="K17" s="2" t="s">
        <v>13</v>
      </c>
      <c r="L17" s="2" t="s">
        <v>14</v>
      </c>
      <c r="M17" s="2" t="s">
        <v>15</v>
      </c>
      <c r="N17" s="2" t="s">
        <v>16</v>
      </c>
      <c r="O17" s="2" t="s">
        <v>17</v>
      </c>
      <c r="P17" s="2" t="s">
        <v>18</v>
      </c>
      <c r="Q17" s="2" t="s">
        <v>19</v>
      </c>
      <c r="R17" s="2" t="s">
        <v>20</v>
      </c>
      <c r="S17" s="2" t="s">
        <v>21</v>
      </c>
    </row>
    <row r="18" spans="2:19" ht="30">
      <c r="B18" s="81"/>
      <c r="C18" s="5" t="s">
        <v>22</v>
      </c>
      <c r="D18" s="5" t="s">
        <v>23</v>
      </c>
      <c r="E18" s="5" t="s">
        <v>24</v>
      </c>
      <c r="F18" s="5" t="s">
        <v>25</v>
      </c>
      <c r="G18" s="6" t="s">
        <v>26</v>
      </c>
      <c r="H18" s="7">
        <f t="shared" ref="H18:S18" si="0">H24+H50+H57+H65+H70+H80+H88+H97+H104+H111+H116+H121+H126+H132+H137+H142+H147+H153+H162+H168+H175+H180+H184+H200+H205+H216+H223+H228+H233+H243+H252+H264+H274+H284</f>
        <v>1185467.7829032259</v>
      </c>
      <c r="I18" s="7">
        <f t="shared" si="0"/>
        <v>1208650</v>
      </c>
      <c r="J18" s="7">
        <f t="shared" si="0"/>
        <v>1246391.95</v>
      </c>
      <c r="K18" s="7">
        <f t="shared" si="0"/>
        <v>1550150</v>
      </c>
      <c r="L18" s="7">
        <f t="shared" si="0"/>
        <v>1556150</v>
      </c>
      <c r="M18" s="7">
        <f t="shared" si="0"/>
        <v>1556150</v>
      </c>
      <c r="N18" s="7">
        <f t="shared" si="0"/>
        <v>1511150</v>
      </c>
      <c r="O18" s="7">
        <f t="shared" si="0"/>
        <v>1511150</v>
      </c>
      <c r="P18" s="7">
        <f t="shared" si="0"/>
        <v>1511150</v>
      </c>
      <c r="Q18" s="7">
        <f t="shared" si="0"/>
        <v>1549859.6774193547</v>
      </c>
      <c r="R18" s="7">
        <f t="shared" si="0"/>
        <v>1430150</v>
      </c>
      <c r="S18" s="7">
        <f t="shared" si="0"/>
        <v>1430150</v>
      </c>
    </row>
    <row r="19" spans="2:19" ht="15.75">
      <c r="B19" s="8"/>
      <c r="C19" s="9">
        <f>SUM(C24+C50+C65+C70+C80+C88+C97+C104+C111+C116+C121+C126+C132+C137+C142+C147+C153+C162+C168+C175+C184+C205+C233+C243+C252+C264+C274+C284)+C57+C200+C216+C223</f>
        <v>331</v>
      </c>
      <c r="D19" s="8"/>
      <c r="E19" s="8"/>
      <c r="F19" s="8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2:19" ht="17.25">
      <c r="B20" s="10"/>
      <c r="C20" s="11"/>
      <c r="D20" s="11"/>
      <c r="E20" s="11"/>
      <c r="F20" s="12" t="s">
        <v>27</v>
      </c>
      <c r="G20" s="13">
        <v>17517226</v>
      </c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7.25">
      <c r="B21" s="11"/>
      <c r="C21" s="11"/>
      <c r="D21" s="11"/>
      <c r="E21" s="11"/>
      <c r="F21" s="12" t="s">
        <v>28</v>
      </c>
      <c r="G21" s="14">
        <f>SUM(H18:S18)</f>
        <v>17246569.410322584</v>
      </c>
      <c r="H21" s="1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ht="17.25">
      <c r="B22" s="11"/>
      <c r="C22" s="11"/>
      <c r="D22" s="11"/>
      <c r="E22" s="11"/>
      <c r="F22" s="11"/>
      <c r="G22" s="16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ht="17.25">
      <c r="B23" s="17" t="s">
        <v>29</v>
      </c>
      <c r="C23" s="17"/>
      <c r="D23" s="17"/>
      <c r="E23" s="17"/>
      <c r="F23" s="17"/>
      <c r="G23" s="18"/>
      <c r="H23" s="17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2:19" ht="17.25">
      <c r="B24" s="20" t="s">
        <v>30</v>
      </c>
      <c r="C24" s="21">
        <f>SUM(C26:C47)</f>
        <v>82</v>
      </c>
      <c r="D24" s="21"/>
      <c r="E24" s="21"/>
      <c r="F24" s="22" t="s">
        <v>27</v>
      </c>
      <c r="G24" s="23">
        <v>4438644</v>
      </c>
      <c r="H24" s="24">
        <v>377080.64935483871</v>
      </c>
      <c r="I24" s="24">
        <v>389650</v>
      </c>
      <c r="J24" s="24">
        <v>427391.95</v>
      </c>
      <c r="K24" s="24">
        <v>391650</v>
      </c>
      <c r="L24" s="24">
        <v>391650</v>
      </c>
      <c r="M24" s="24">
        <v>391650</v>
      </c>
      <c r="N24" s="24">
        <v>346650</v>
      </c>
      <c r="O24" s="24">
        <v>346650</v>
      </c>
      <c r="P24" s="24">
        <v>346650</v>
      </c>
      <c r="Q24" s="24">
        <v>346650</v>
      </c>
      <c r="R24" s="24">
        <v>265650</v>
      </c>
      <c r="S24" s="24">
        <v>265650</v>
      </c>
    </row>
    <row r="25" spans="2:19" ht="17.25">
      <c r="B25" s="25"/>
      <c r="C25" s="12"/>
      <c r="D25" s="12"/>
      <c r="E25" s="12"/>
      <c r="F25" s="26" t="s">
        <v>28</v>
      </c>
      <c r="G25" s="27">
        <f>SUM(G26:G47)</f>
        <v>4404572.599354839</v>
      </c>
      <c r="H25" s="28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2:19" ht="30.75" customHeight="1">
      <c r="B26" s="25"/>
      <c r="C26" s="25">
        <v>5</v>
      </c>
      <c r="D26" s="29" t="s">
        <v>31</v>
      </c>
      <c r="E26" s="25" t="s">
        <v>32</v>
      </c>
      <c r="F26" s="30">
        <v>5000</v>
      </c>
      <c r="G26" s="31">
        <f t="shared" ref="G26:G47" si="1">SUM(H26:S26)</f>
        <v>74193.55</v>
      </c>
      <c r="H26" s="30">
        <v>24193.55</v>
      </c>
      <c r="I26" s="30">
        <v>25000</v>
      </c>
      <c r="J26" s="30">
        <v>25000</v>
      </c>
      <c r="K26" s="30"/>
      <c r="L26" s="30"/>
      <c r="M26" s="30"/>
      <c r="N26" s="30"/>
      <c r="O26" s="30"/>
      <c r="P26" s="30"/>
      <c r="Q26" s="30"/>
      <c r="R26" s="30"/>
      <c r="S26" s="30"/>
    </row>
    <row r="27" spans="2:19" ht="30">
      <c r="B27" s="25"/>
      <c r="C27" s="25">
        <v>4</v>
      </c>
      <c r="D27" s="29" t="s">
        <v>31</v>
      </c>
      <c r="E27" s="25" t="s">
        <v>32</v>
      </c>
      <c r="F27" s="30">
        <v>6000</v>
      </c>
      <c r="G27" s="31">
        <f t="shared" si="1"/>
        <v>71225.81</v>
      </c>
      <c r="H27" s="30">
        <v>23225.81</v>
      </c>
      <c r="I27" s="30">
        <v>24000</v>
      </c>
      <c r="J27" s="30">
        <v>24000</v>
      </c>
      <c r="K27" s="30"/>
      <c r="L27" s="30"/>
      <c r="M27" s="30"/>
      <c r="N27" s="30"/>
      <c r="O27" s="30"/>
      <c r="P27" s="30"/>
      <c r="Q27" s="30"/>
      <c r="R27" s="30"/>
      <c r="S27" s="30"/>
    </row>
    <row r="28" spans="2:19" ht="30">
      <c r="B28" s="25"/>
      <c r="C28" s="25">
        <v>7</v>
      </c>
      <c r="D28" s="29" t="s">
        <v>31</v>
      </c>
      <c r="E28" s="25" t="s">
        <v>32</v>
      </c>
      <c r="F28" s="30">
        <v>7000</v>
      </c>
      <c r="G28" s="31">
        <f t="shared" si="1"/>
        <v>145419.35</v>
      </c>
      <c r="H28" s="30">
        <v>47419.35</v>
      </c>
      <c r="I28" s="30">
        <v>49000</v>
      </c>
      <c r="J28" s="30">
        <v>49000</v>
      </c>
      <c r="K28" s="30"/>
      <c r="L28" s="30"/>
      <c r="M28" s="30"/>
      <c r="N28" s="30"/>
      <c r="O28" s="30"/>
      <c r="P28" s="30"/>
      <c r="Q28" s="30"/>
      <c r="R28" s="30"/>
      <c r="S28" s="30"/>
    </row>
    <row r="29" spans="2:19" ht="30">
      <c r="B29" s="25"/>
      <c r="C29" s="25">
        <v>4</v>
      </c>
      <c r="D29" s="29" t="s">
        <v>31</v>
      </c>
      <c r="E29" s="25" t="s">
        <v>32</v>
      </c>
      <c r="F29" s="30">
        <v>8000</v>
      </c>
      <c r="G29" s="31">
        <f t="shared" si="1"/>
        <v>94967.74</v>
      </c>
      <c r="H29" s="30">
        <v>30967.74</v>
      </c>
      <c r="I29" s="30">
        <v>32000</v>
      </c>
      <c r="J29" s="30">
        <v>32000</v>
      </c>
      <c r="K29" s="30"/>
      <c r="L29" s="30"/>
      <c r="M29" s="30"/>
      <c r="N29" s="30"/>
      <c r="O29" s="30"/>
      <c r="P29" s="30"/>
      <c r="Q29" s="30"/>
      <c r="R29" s="30"/>
      <c r="S29" s="30"/>
    </row>
    <row r="30" spans="2:19" ht="30">
      <c r="B30" s="25"/>
      <c r="C30" s="25">
        <v>1</v>
      </c>
      <c r="D30" s="29" t="s">
        <v>31</v>
      </c>
      <c r="E30" s="25" t="s">
        <v>32</v>
      </c>
      <c r="F30" s="30">
        <v>9000</v>
      </c>
      <c r="G30" s="31">
        <f t="shared" si="1"/>
        <v>26709.68</v>
      </c>
      <c r="H30" s="30">
        <v>8709.68</v>
      </c>
      <c r="I30" s="30">
        <v>9000</v>
      </c>
      <c r="J30" s="30">
        <v>9000</v>
      </c>
      <c r="K30" s="30"/>
      <c r="L30" s="30"/>
      <c r="M30" s="30"/>
      <c r="N30" s="30"/>
      <c r="O30" s="30"/>
      <c r="P30" s="30"/>
      <c r="Q30" s="30"/>
      <c r="R30" s="30"/>
      <c r="S30" s="30"/>
    </row>
    <row r="31" spans="2:19" ht="30">
      <c r="B31" s="25"/>
      <c r="C31" s="25">
        <v>1</v>
      </c>
      <c r="D31" s="29" t="s">
        <v>31</v>
      </c>
      <c r="E31" s="25" t="s">
        <v>32</v>
      </c>
      <c r="F31" s="30">
        <v>13000</v>
      </c>
      <c r="G31" s="31">
        <f t="shared" si="1"/>
        <v>38580.645161290326</v>
      </c>
      <c r="H31" s="30">
        <v>12580.645161290324</v>
      </c>
      <c r="I31" s="30">
        <v>13000</v>
      </c>
      <c r="J31" s="30">
        <v>13000</v>
      </c>
      <c r="K31" s="30"/>
      <c r="L31" s="30"/>
      <c r="M31" s="30"/>
      <c r="N31" s="30"/>
      <c r="O31" s="30"/>
      <c r="P31" s="30"/>
      <c r="Q31" s="30"/>
      <c r="R31" s="30"/>
      <c r="S31" s="30"/>
    </row>
    <row r="32" spans="2:19" ht="30">
      <c r="B32" s="25"/>
      <c r="C32" s="25">
        <v>1</v>
      </c>
      <c r="D32" s="29" t="s">
        <v>33</v>
      </c>
      <c r="E32" s="25" t="s">
        <v>32</v>
      </c>
      <c r="F32" s="30">
        <v>25250</v>
      </c>
      <c r="G32" s="31">
        <f t="shared" si="1"/>
        <v>302185.48387096776</v>
      </c>
      <c r="H32" s="30">
        <v>24435.483870967742</v>
      </c>
      <c r="I32" s="30">
        <v>25250</v>
      </c>
      <c r="J32" s="30">
        <v>25250</v>
      </c>
      <c r="K32" s="30">
        <v>25250</v>
      </c>
      <c r="L32" s="30">
        <v>25250</v>
      </c>
      <c r="M32" s="30">
        <v>25250</v>
      </c>
      <c r="N32" s="30">
        <v>25250</v>
      </c>
      <c r="O32" s="30">
        <v>25250</v>
      </c>
      <c r="P32" s="30">
        <v>25250</v>
      </c>
      <c r="Q32" s="30">
        <v>25250</v>
      </c>
      <c r="R32" s="30">
        <v>25250</v>
      </c>
      <c r="S32" s="30">
        <v>25250</v>
      </c>
    </row>
    <row r="33" spans="2:19" ht="30">
      <c r="B33" s="25"/>
      <c r="C33" s="25">
        <v>13</v>
      </c>
      <c r="D33" s="29" t="s">
        <v>31</v>
      </c>
      <c r="E33" s="25" t="s">
        <v>34</v>
      </c>
      <c r="F33" s="30">
        <v>104000</v>
      </c>
      <c r="G33" s="31">
        <f t="shared" si="1"/>
        <v>308645.16000000003</v>
      </c>
      <c r="H33" s="30">
        <v>100645.16</v>
      </c>
      <c r="I33" s="30">
        <v>104000</v>
      </c>
      <c r="J33" s="30">
        <v>104000</v>
      </c>
      <c r="K33" s="30"/>
      <c r="L33" s="30"/>
      <c r="M33" s="30"/>
      <c r="N33" s="30"/>
      <c r="O33" s="30"/>
      <c r="P33" s="30"/>
      <c r="Q33" s="30"/>
      <c r="R33" s="30"/>
      <c r="S33" s="30"/>
    </row>
    <row r="34" spans="2:19" ht="30">
      <c r="B34" s="25"/>
      <c r="C34" s="25">
        <v>7</v>
      </c>
      <c r="D34" s="29" t="s">
        <v>31</v>
      </c>
      <c r="E34" s="25" t="s">
        <v>34</v>
      </c>
      <c r="F34" s="30">
        <v>70000</v>
      </c>
      <c r="G34" s="31">
        <f t="shared" si="1"/>
        <v>207741.94</v>
      </c>
      <c r="H34" s="30">
        <v>67741.94</v>
      </c>
      <c r="I34" s="30">
        <v>70000</v>
      </c>
      <c r="J34" s="30">
        <v>70000</v>
      </c>
      <c r="K34" s="30"/>
      <c r="L34" s="30"/>
      <c r="M34" s="30"/>
      <c r="N34" s="30"/>
      <c r="O34" s="30"/>
      <c r="P34" s="30"/>
      <c r="Q34" s="30"/>
      <c r="R34" s="30"/>
      <c r="S34" s="30"/>
    </row>
    <row r="35" spans="2:19" ht="30">
      <c r="B35" s="25"/>
      <c r="C35" s="25">
        <v>1</v>
      </c>
      <c r="D35" s="29" t="s">
        <v>31</v>
      </c>
      <c r="E35" s="25" t="s">
        <v>34</v>
      </c>
      <c r="F35" s="30">
        <v>12000</v>
      </c>
      <c r="G35" s="31">
        <f t="shared" si="1"/>
        <v>35612.903225806454</v>
      </c>
      <c r="H35" s="30">
        <v>11612.903225806453</v>
      </c>
      <c r="I35" s="30">
        <v>12000</v>
      </c>
      <c r="J35" s="30">
        <v>12000</v>
      </c>
      <c r="K35" s="30"/>
      <c r="L35" s="30"/>
      <c r="M35" s="30"/>
      <c r="N35" s="30"/>
      <c r="O35" s="30"/>
      <c r="P35" s="30"/>
      <c r="Q35" s="30"/>
      <c r="R35" s="30"/>
      <c r="S35" s="30"/>
    </row>
    <row r="36" spans="2:19" ht="30">
      <c r="B36" s="25"/>
      <c r="C36" s="25">
        <v>1</v>
      </c>
      <c r="D36" s="29" t="s">
        <v>35</v>
      </c>
      <c r="E36" s="25" t="s">
        <v>34</v>
      </c>
      <c r="F36" s="30">
        <v>26400</v>
      </c>
      <c r="G36" s="31">
        <f t="shared" si="1"/>
        <v>315948.38709677418</v>
      </c>
      <c r="H36" s="30">
        <v>25548.387096774193</v>
      </c>
      <c r="I36" s="30">
        <v>26400</v>
      </c>
      <c r="J36" s="30">
        <v>26400</v>
      </c>
      <c r="K36" s="30">
        <v>26400</v>
      </c>
      <c r="L36" s="30">
        <v>26400</v>
      </c>
      <c r="M36" s="30">
        <v>26400</v>
      </c>
      <c r="N36" s="30">
        <v>26400</v>
      </c>
      <c r="O36" s="30">
        <v>26400</v>
      </c>
      <c r="P36" s="30">
        <v>26400</v>
      </c>
      <c r="Q36" s="30">
        <v>26400</v>
      </c>
      <c r="R36" s="30">
        <v>26400</v>
      </c>
      <c r="S36" s="30">
        <v>26400</v>
      </c>
    </row>
    <row r="37" spans="2:19" ht="30">
      <c r="B37" s="25"/>
      <c r="C37" s="25">
        <v>3</v>
      </c>
      <c r="D37" s="29" t="s">
        <v>36</v>
      </c>
      <c r="E37" s="25" t="s">
        <v>34</v>
      </c>
      <c r="F37" s="30">
        <v>15000</v>
      </c>
      <c r="G37" s="31">
        <f t="shared" si="1"/>
        <v>172741.95</v>
      </c>
      <c r="H37" s="30"/>
      <c r="I37" s="30"/>
      <c r="J37" s="30">
        <v>37741.949999999997</v>
      </c>
      <c r="K37" s="30">
        <f>$F$37*$C$37</f>
        <v>45000</v>
      </c>
      <c r="L37" s="30">
        <f>$F$37*$C$37</f>
        <v>45000</v>
      </c>
      <c r="M37" s="30">
        <f>$F$37*$C$37</f>
        <v>45000</v>
      </c>
      <c r="N37" s="30"/>
      <c r="O37" s="30"/>
      <c r="P37" s="30"/>
      <c r="Q37" s="30"/>
      <c r="R37" s="30"/>
      <c r="S37" s="30"/>
    </row>
    <row r="38" spans="2:19" ht="30">
      <c r="B38" s="25"/>
      <c r="C38" s="25">
        <v>4</v>
      </c>
      <c r="D38" s="29" t="s">
        <v>37</v>
      </c>
      <c r="E38" s="25" t="s">
        <v>32</v>
      </c>
      <c r="F38" s="30">
        <v>7000</v>
      </c>
      <c r="G38" s="31">
        <f t="shared" si="1"/>
        <v>252000</v>
      </c>
      <c r="H38" s="30"/>
      <c r="I38" s="30"/>
      <c r="J38" s="30"/>
      <c r="K38" s="30">
        <f t="shared" ref="K38:S38" si="2">$F$38*$C$38</f>
        <v>28000</v>
      </c>
      <c r="L38" s="30">
        <f t="shared" si="2"/>
        <v>28000</v>
      </c>
      <c r="M38" s="30">
        <f t="shared" si="2"/>
        <v>28000</v>
      </c>
      <c r="N38" s="30">
        <f t="shared" si="2"/>
        <v>28000</v>
      </c>
      <c r="O38" s="30">
        <f t="shared" si="2"/>
        <v>28000</v>
      </c>
      <c r="P38" s="30">
        <f t="shared" si="2"/>
        <v>28000</v>
      </c>
      <c r="Q38" s="30">
        <f t="shared" si="2"/>
        <v>28000</v>
      </c>
      <c r="R38" s="30">
        <f t="shared" si="2"/>
        <v>28000</v>
      </c>
      <c r="S38" s="30">
        <f t="shared" si="2"/>
        <v>28000</v>
      </c>
    </row>
    <row r="39" spans="2:19" ht="30">
      <c r="B39" s="25"/>
      <c r="C39" s="25">
        <v>7</v>
      </c>
      <c r="D39" s="29" t="s">
        <v>37</v>
      </c>
      <c r="E39" s="25" t="s">
        <v>32</v>
      </c>
      <c r="F39" s="30">
        <v>8000</v>
      </c>
      <c r="G39" s="31">
        <f t="shared" si="1"/>
        <v>504000</v>
      </c>
      <c r="H39" s="30"/>
      <c r="I39" s="30"/>
      <c r="J39" s="30"/>
      <c r="K39" s="30">
        <f t="shared" ref="K39:S39" si="3">$F$39*$C$39</f>
        <v>56000</v>
      </c>
      <c r="L39" s="30">
        <f t="shared" si="3"/>
        <v>56000</v>
      </c>
      <c r="M39" s="30">
        <f t="shared" si="3"/>
        <v>56000</v>
      </c>
      <c r="N39" s="30">
        <f t="shared" si="3"/>
        <v>56000</v>
      </c>
      <c r="O39" s="30">
        <f t="shared" si="3"/>
        <v>56000</v>
      </c>
      <c r="P39" s="30">
        <f t="shared" si="3"/>
        <v>56000</v>
      </c>
      <c r="Q39" s="30">
        <f t="shared" si="3"/>
        <v>56000</v>
      </c>
      <c r="R39" s="30">
        <f t="shared" si="3"/>
        <v>56000</v>
      </c>
      <c r="S39" s="30">
        <f t="shared" si="3"/>
        <v>56000</v>
      </c>
    </row>
    <row r="40" spans="2:19" ht="30">
      <c r="B40" s="25"/>
      <c r="C40" s="25">
        <v>2</v>
      </c>
      <c r="D40" s="29" t="s">
        <v>37</v>
      </c>
      <c r="E40" s="25" t="s">
        <v>32</v>
      </c>
      <c r="F40" s="80">
        <v>9000</v>
      </c>
      <c r="G40" s="31">
        <f t="shared" si="1"/>
        <v>126000</v>
      </c>
      <c r="H40" s="30"/>
      <c r="I40" s="30"/>
      <c r="J40" s="30"/>
      <c r="K40" s="30">
        <f t="shared" ref="K40:Q40" si="4">$F$40*$C$40</f>
        <v>18000</v>
      </c>
      <c r="L40" s="30">
        <f t="shared" si="4"/>
        <v>18000</v>
      </c>
      <c r="M40" s="30">
        <f t="shared" si="4"/>
        <v>18000</v>
      </c>
      <c r="N40" s="30">
        <f t="shared" si="4"/>
        <v>18000</v>
      </c>
      <c r="O40" s="30">
        <f t="shared" si="4"/>
        <v>18000</v>
      </c>
      <c r="P40" s="30">
        <f t="shared" si="4"/>
        <v>18000</v>
      </c>
      <c r="Q40" s="30">
        <f t="shared" si="4"/>
        <v>18000</v>
      </c>
      <c r="R40" s="30"/>
      <c r="S40" s="30"/>
    </row>
    <row r="41" spans="2:19" ht="30">
      <c r="B41" s="25"/>
      <c r="C41" s="25">
        <v>2</v>
      </c>
      <c r="D41" s="29" t="s">
        <v>37</v>
      </c>
      <c r="E41" s="25" t="s">
        <v>32</v>
      </c>
      <c r="F41" s="80">
        <v>10000</v>
      </c>
      <c r="G41" s="31">
        <f t="shared" si="1"/>
        <v>140000</v>
      </c>
      <c r="H41" s="30"/>
      <c r="I41" s="30"/>
      <c r="J41" s="30"/>
      <c r="K41" s="30">
        <f t="shared" ref="K41:Q41" si="5">$F$41*$C$41</f>
        <v>20000</v>
      </c>
      <c r="L41" s="30">
        <f t="shared" si="5"/>
        <v>20000</v>
      </c>
      <c r="M41" s="30">
        <f t="shared" si="5"/>
        <v>20000</v>
      </c>
      <c r="N41" s="30">
        <f t="shared" si="5"/>
        <v>20000</v>
      </c>
      <c r="O41" s="30">
        <f t="shared" si="5"/>
        <v>20000</v>
      </c>
      <c r="P41" s="30">
        <f t="shared" si="5"/>
        <v>20000</v>
      </c>
      <c r="Q41" s="30">
        <f t="shared" si="5"/>
        <v>20000</v>
      </c>
      <c r="R41" s="30"/>
      <c r="S41" s="30"/>
    </row>
    <row r="42" spans="2:19" ht="30">
      <c r="B42" s="25"/>
      <c r="C42" s="25">
        <v>1</v>
      </c>
      <c r="D42" s="29" t="s">
        <v>37</v>
      </c>
      <c r="E42" s="25" t="s">
        <v>32</v>
      </c>
      <c r="F42" s="80">
        <v>13000</v>
      </c>
      <c r="G42" s="31">
        <f t="shared" si="1"/>
        <v>91000</v>
      </c>
      <c r="H42" s="30"/>
      <c r="I42" s="30"/>
      <c r="J42" s="30"/>
      <c r="K42" s="30">
        <v>13000</v>
      </c>
      <c r="L42" s="30">
        <v>13000</v>
      </c>
      <c r="M42" s="30">
        <v>13000</v>
      </c>
      <c r="N42" s="30">
        <v>13000</v>
      </c>
      <c r="O42" s="30">
        <v>13000</v>
      </c>
      <c r="P42" s="30">
        <v>13000</v>
      </c>
      <c r="Q42" s="30">
        <v>13000</v>
      </c>
      <c r="R42" s="30"/>
      <c r="S42" s="30"/>
    </row>
    <row r="43" spans="2:19" ht="30">
      <c r="B43" s="25"/>
      <c r="C43" s="25">
        <v>2</v>
      </c>
      <c r="D43" s="29" t="s">
        <v>37</v>
      </c>
      <c r="E43" s="25" t="s">
        <v>34</v>
      </c>
      <c r="F43" s="80">
        <v>9000</v>
      </c>
      <c r="G43" s="31">
        <f t="shared" si="1"/>
        <v>126000</v>
      </c>
      <c r="H43" s="30"/>
      <c r="I43" s="30"/>
      <c r="J43" s="30"/>
      <c r="K43" s="30">
        <f t="shared" ref="K43:Q43" si="6">$F$43*$C$43</f>
        <v>18000</v>
      </c>
      <c r="L43" s="30">
        <f t="shared" si="6"/>
        <v>18000</v>
      </c>
      <c r="M43" s="30">
        <f t="shared" si="6"/>
        <v>18000</v>
      </c>
      <c r="N43" s="30">
        <f t="shared" si="6"/>
        <v>18000</v>
      </c>
      <c r="O43" s="30">
        <f t="shared" si="6"/>
        <v>18000</v>
      </c>
      <c r="P43" s="30">
        <f t="shared" si="6"/>
        <v>18000</v>
      </c>
      <c r="Q43" s="30">
        <f t="shared" si="6"/>
        <v>18000</v>
      </c>
      <c r="R43" s="30"/>
      <c r="S43" s="30"/>
    </row>
    <row r="44" spans="2:19" ht="30">
      <c r="B44" s="25"/>
      <c r="C44" s="25">
        <v>13</v>
      </c>
      <c r="D44" s="29" t="s">
        <v>37</v>
      </c>
      <c r="E44" s="25" t="s">
        <v>34</v>
      </c>
      <c r="F44" s="30">
        <v>10000</v>
      </c>
      <c r="G44" s="31">
        <f t="shared" si="1"/>
        <v>1170000</v>
      </c>
      <c r="H44" s="30"/>
      <c r="I44" s="30"/>
      <c r="J44" s="30"/>
      <c r="K44" s="30">
        <f>$F$44*$C$44</f>
        <v>130000</v>
      </c>
      <c r="L44" s="30">
        <f t="shared" ref="L44:S44" si="7">$F$44*$C$44</f>
        <v>130000</v>
      </c>
      <c r="M44" s="30">
        <f t="shared" si="7"/>
        <v>130000</v>
      </c>
      <c r="N44" s="30">
        <f t="shared" si="7"/>
        <v>130000</v>
      </c>
      <c r="O44" s="30">
        <f t="shared" si="7"/>
        <v>130000</v>
      </c>
      <c r="P44" s="30">
        <f t="shared" si="7"/>
        <v>130000</v>
      </c>
      <c r="Q44" s="30">
        <f t="shared" si="7"/>
        <v>130000</v>
      </c>
      <c r="R44" s="30">
        <f t="shared" si="7"/>
        <v>130000</v>
      </c>
      <c r="S44" s="30">
        <f t="shared" si="7"/>
        <v>130000</v>
      </c>
    </row>
    <row r="45" spans="2:19" ht="30">
      <c r="B45" s="25"/>
      <c r="C45" s="25">
        <v>1</v>
      </c>
      <c r="D45" s="29" t="s">
        <v>37</v>
      </c>
      <c r="E45" s="25" t="s">
        <v>34</v>
      </c>
      <c r="F45" s="30">
        <v>12000</v>
      </c>
      <c r="G45" s="31">
        <f t="shared" si="1"/>
        <v>84000</v>
      </c>
      <c r="H45" s="30"/>
      <c r="I45" s="30"/>
      <c r="J45" s="30"/>
      <c r="K45" s="30">
        <v>12000</v>
      </c>
      <c r="L45" s="30">
        <v>12000</v>
      </c>
      <c r="M45" s="30">
        <v>12000</v>
      </c>
      <c r="N45" s="30">
        <v>12000</v>
      </c>
      <c r="O45" s="30">
        <v>12000</v>
      </c>
      <c r="P45" s="30">
        <v>12000</v>
      </c>
      <c r="Q45" s="30">
        <v>12000</v>
      </c>
      <c r="R45" s="30"/>
      <c r="S45" s="30"/>
    </row>
    <row r="46" spans="2:19" ht="30">
      <c r="B46" s="25"/>
      <c r="C46" s="25">
        <v>1</v>
      </c>
      <c r="D46" s="29" t="s">
        <v>38</v>
      </c>
      <c r="E46" s="25" t="s">
        <v>32</v>
      </c>
      <c r="F46" s="30">
        <v>8000</v>
      </c>
      <c r="G46" s="31">
        <f t="shared" si="1"/>
        <v>52266.67</v>
      </c>
      <c r="H46" s="30"/>
      <c r="I46" s="30"/>
      <c r="J46" s="30"/>
      <c r="K46" s="30">
        <v>4266.67</v>
      </c>
      <c r="L46" s="30">
        <v>8000</v>
      </c>
      <c r="M46" s="30">
        <v>8000</v>
      </c>
      <c r="N46" s="30">
        <v>8000</v>
      </c>
      <c r="O46" s="30">
        <v>8000</v>
      </c>
      <c r="P46" s="30">
        <v>8000</v>
      </c>
      <c r="Q46" s="30">
        <v>8000</v>
      </c>
      <c r="R46" s="30"/>
      <c r="S46" s="30"/>
    </row>
    <row r="47" spans="2:19" ht="30">
      <c r="B47" s="25"/>
      <c r="C47" s="25">
        <v>1</v>
      </c>
      <c r="D47" s="29" t="s">
        <v>38</v>
      </c>
      <c r="E47" s="25" t="s">
        <v>39</v>
      </c>
      <c r="F47" s="30">
        <v>10000</v>
      </c>
      <c r="G47" s="31">
        <f t="shared" si="1"/>
        <v>65333.33</v>
      </c>
      <c r="H47" s="30"/>
      <c r="I47" s="30"/>
      <c r="J47" s="30"/>
      <c r="K47" s="30">
        <v>5333.33</v>
      </c>
      <c r="L47" s="30">
        <v>10000</v>
      </c>
      <c r="M47" s="30">
        <v>10000</v>
      </c>
      <c r="N47" s="30">
        <v>10000</v>
      </c>
      <c r="O47" s="30">
        <v>10000</v>
      </c>
      <c r="P47" s="30">
        <v>10000</v>
      </c>
      <c r="Q47" s="30">
        <v>10000</v>
      </c>
      <c r="R47" s="30"/>
      <c r="S47" s="30"/>
    </row>
    <row r="48" spans="2:19" ht="30">
      <c r="B48" s="25"/>
      <c r="C48" s="25"/>
      <c r="D48" s="25"/>
      <c r="E48" s="25"/>
      <c r="F48" s="32" t="s">
        <v>40</v>
      </c>
      <c r="G48" s="33">
        <f>G24-G25</f>
        <v>34071.400645161048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2:20" ht="17.25">
      <c r="B49" s="34" t="s">
        <v>29</v>
      </c>
      <c r="C49" s="7"/>
      <c r="D49" s="7"/>
      <c r="E49" s="7"/>
      <c r="F49" s="35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20" ht="15.75">
      <c r="B50" s="38" t="s">
        <v>41</v>
      </c>
      <c r="C50" s="39">
        <f>SUM(C52:C54)</f>
        <v>4</v>
      </c>
      <c r="D50" s="40"/>
      <c r="E50" s="40"/>
      <c r="F50" s="41" t="s">
        <v>27</v>
      </c>
      <c r="G50" s="42">
        <v>258500</v>
      </c>
      <c r="H50" s="52">
        <v>0</v>
      </c>
      <c r="I50" s="52">
        <v>0</v>
      </c>
      <c r="J50" s="52">
        <v>0</v>
      </c>
      <c r="K50" s="52">
        <v>28500</v>
      </c>
      <c r="L50" s="52">
        <v>28500</v>
      </c>
      <c r="M50" s="52">
        <v>28500</v>
      </c>
      <c r="N50" s="52">
        <v>28500</v>
      </c>
      <c r="O50" s="52">
        <v>28500</v>
      </c>
      <c r="P50" s="52">
        <v>28500</v>
      </c>
      <c r="Q50" s="52">
        <v>28500</v>
      </c>
      <c r="R50" s="52">
        <v>28500</v>
      </c>
      <c r="S50" s="52">
        <v>28500</v>
      </c>
    </row>
    <row r="51" spans="2:20" ht="15.75">
      <c r="B51" s="25"/>
      <c r="C51" s="25"/>
      <c r="D51" s="25"/>
      <c r="E51" s="25"/>
      <c r="F51" s="26" t="s">
        <v>28</v>
      </c>
      <c r="G51" s="14">
        <f>SUM(G52:G54)</f>
        <v>256500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2:20" ht="30">
      <c r="B52" s="25"/>
      <c r="C52" s="25">
        <v>1</v>
      </c>
      <c r="D52" s="29" t="s">
        <v>37</v>
      </c>
      <c r="E52" s="25" t="s">
        <v>32</v>
      </c>
      <c r="F52" s="43">
        <v>6500</v>
      </c>
      <c r="G52" s="31">
        <f t="shared" ref="G52:G67" si="8">SUM(H52:S52)</f>
        <v>58500</v>
      </c>
      <c r="H52" s="25"/>
      <c r="I52" s="25"/>
      <c r="J52" s="25"/>
      <c r="K52" s="29">
        <v>6500</v>
      </c>
      <c r="L52" s="29">
        <v>6500</v>
      </c>
      <c r="M52" s="29">
        <v>6500</v>
      </c>
      <c r="N52" s="29">
        <v>6500</v>
      </c>
      <c r="O52" s="29">
        <v>6500</v>
      </c>
      <c r="P52" s="29">
        <v>6500</v>
      </c>
      <c r="Q52" s="29">
        <v>6500</v>
      </c>
      <c r="R52" s="29">
        <v>6500</v>
      </c>
      <c r="S52" s="29">
        <v>6500</v>
      </c>
      <c r="T52" s="44"/>
    </row>
    <row r="53" spans="2:20" ht="30">
      <c r="B53" s="25"/>
      <c r="C53" s="25">
        <v>2</v>
      </c>
      <c r="D53" s="29" t="s">
        <v>37</v>
      </c>
      <c r="E53" s="25" t="s">
        <v>32</v>
      </c>
      <c r="F53" s="43">
        <v>7000</v>
      </c>
      <c r="G53" s="31">
        <f t="shared" si="8"/>
        <v>126000</v>
      </c>
      <c r="H53" s="25"/>
      <c r="I53" s="25"/>
      <c r="J53" s="25"/>
      <c r="K53" s="25">
        <f t="shared" ref="K53:S53" si="9">$F$53*$C$53</f>
        <v>14000</v>
      </c>
      <c r="L53" s="25">
        <f t="shared" si="9"/>
        <v>14000</v>
      </c>
      <c r="M53" s="25">
        <f t="shared" si="9"/>
        <v>14000</v>
      </c>
      <c r="N53" s="25">
        <f t="shared" si="9"/>
        <v>14000</v>
      </c>
      <c r="O53" s="25">
        <f t="shared" si="9"/>
        <v>14000</v>
      </c>
      <c r="P53" s="25">
        <f t="shared" si="9"/>
        <v>14000</v>
      </c>
      <c r="Q53" s="25">
        <f t="shared" si="9"/>
        <v>14000</v>
      </c>
      <c r="R53" s="25">
        <f t="shared" si="9"/>
        <v>14000</v>
      </c>
      <c r="S53" s="25">
        <f t="shared" si="9"/>
        <v>14000</v>
      </c>
    </row>
    <row r="54" spans="2:20" ht="30">
      <c r="B54" s="25"/>
      <c r="C54" s="25">
        <v>1</v>
      </c>
      <c r="D54" s="29" t="s">
        <v>37</v>
      </c>
      <c r="E54" s="25" t="s">
        <v>34</v>
      </c>
      <c r="F54" s="43">
        <v>8000</v>
      </c>
      <c r="G54" s="31">
        <f t="shared" si="8"/>
        <v>72000</v>
      </c>
      <c r="H54" s="25"/>
      <c r="I54" s="25"/>
      <c r="J54" s="25"/>
      <c r="K54" s="29">
        <v>8000</v>
      </c>
      <c r="L54" s="25">
        <v>8000</v>
      </c>
      <c r="M54" s="25">
        <v>8000</v>
      </c>
      <c r="N54" s="25">
        <v>8000</v>
      </c>
      <c r="O54" s="25">
        <v>8000</v>
      </c>
      <c r="P54" s="25">
        <v>8000</v>
      </c>
      <c r="Q54" s="25">
        <v>8000</v>
      </c>
      <c r="R54" s="25">
        <v>8000</v>
      </c>
      <c r="S54" s="25">
        <v>8000</v>
      </c>
    </row>
    <row r="55" spans="2:20" ht="31.5">
      <c r="B55" s="25"/>
      <c r="C55" s="25"/>
      <c r="D55" s="29"/>
      <c r="E55" s="25"/>
      <c r="F55" s="45" t="s">
        <v>40</v>
      </c>
      <c r="G55" s="33">
        <f>G50-G51</f>
        <v>2000</v>
      </c>
      <c r="H55" s="25"/>
      <c r="I55" s="25"/>
      <c r="J55" s="25"/>
      <c r="K55" s="29"/>
      <c r="L55" s="25"/>
      <c r="M55" s="25"/>
      <c r="N55" s="25"/>
      <c r="O55" s="25"/>
      <c r="P55" s="25"/>
      <c r="Q55" s="25"/>
      <c r="R55" s="25"/>
      <c r="S55" s="25"/>
    </row>
    <row r="56" spans="2:20" ht="17.25">
      <c r="B56" s="12" t="s">
        <v>29</v>
      </c>
      <c r="C56" s="8"/>
      <c r="D56" s="46"/>
      <c r="E56" s="8"/>
      <c r="F56" s="47"/>
      <c r="G56" s="7"/>
      <c r="H56" s="8"/>
      <c r="I56" s="8"/>
      <c r="J56" s="8"/>
      <c r="K56" s="46"/>
      <c r="L56" s="8"/>
      <c r="M56" s="8"/>
      <c r="N56" s="8"/>
      <c r="O56" s="8"/>
      <c r="P56" s="8"/>
      <c r="Q56" s="8"/>
      <c r="R56" s="8"/>
      <c r="S56" s="8"/>
    </row>
    <row r="57" spans="2:20" ht="17.25">
      <c r="B57" s="48" t="s">
        <v>42</v>
      </c>
      <c r="C57" s="39">
        <f>SUM(C59:C62)</f>
        <v>10</v>
      </c>
      <c r="D57" s="49"/>
      <c r="E57" s="48"/>
      <c r="F57" s="50" t="s">
        <v>27</v>
      </c>
      <c r="G57" s="42">
        <v>710000</v>
      </c>
      <c r="H57" s="51">
        <v>0</v>
      </c>
      <c r="I57" s="51">
        <v>0</v>
      </c>
      <c r="J57" s="51">
        <v>0</v>
      </c>
      <c r="K57" s="52">
        <v>77500</v>
      </c>
      <c r="L57" s="52">
        <v>77500</v>
      </c>
      <c r="M57" s="52">
        <v>77500</v>
      </c>
      <c r="N57" s="52">
        <v>77500</v>
      </c>
      <c r="O57" s="52">
        <v>77500</v>
      </c>
      <c r="P57" s="52">
        <v>77500</v>
      </c>
      <c r="Q57" s="52">
        <v>77500</v>
      </c>
      <c r="R57" s="52">
        <v>77500</v>
      </c>
      <c r="S57" s="52">
        <v>77500</v>
      </c>
    </row>
    <row r="58" spans="2:20" ht="17.25">
      <c r="B58" s="25"/>
      <c r="C58" s="25"/>
      <c r="D58" s="29"/>
      <c r="E58" s="25"/>
      <c r="F58" s="12" t="s">
        <v>28</v>
      </c>
      <c r="G58" s="33">
        <f>G59+G60+G61+G62</f>
        <v>697500</v>
      </c>
      <c r="H58" s="25"/>
      <c r="I58" s="25"/>
      <c r="J58" s="25"/>
      <c r="K58" s="43"/>
      <c r="L58" s="30"/>
      <c r="M58" s="30"/>
      <c r="N58" s="30"/>
      <c r="O58" s="30"/>
      <c r="P58" s="30"/>
      <c r="Q58" s="30"/>
      <c r="R58" s="30"/>
      <c r="S58" s="30"/>
    </row>
    <row r="59" spans="2:20">
      <c r="B59" s="25"/>
      <c r="C59" s="25">
        <v>1</v>
      </c>
      <c r="D59" s="29"/>
      <c r="E59" s="25" t="s">
        <v>32</v>
      </c>
      <c r="F59" s="53">
        <v>6500</v>
      </c>
      <c r="G59" s="31">
        <f>SUM(K59:S59)</f>
        <v>58500</v>
      </c>
      <c r="H59" s="25"/>
      <c r="I59" s="25"/>
      <c r="J59" s="25"/>
      <c r="K59" s="53">
        <f t="shared" ref="K59:S59" si="10">$F$59*$C$59</f>
        <v>6500</v>
      </c>
      <c r="L59" s="53">
        <f t="shared" si="10"/>
        <v>6500</v>
      </c>
      <c r="M59" s="53">
        <f t="shared" si="10"/>
        <v>6500</v>
      </c>
      <c r="N59" s="53">
        <f t="shared" si="10"/>
        <v>6500</v>
      </c>
      <c r="O59" s="53">
        <f t="shared" si="10"/>
        <v>6500</v>
      </c>
      <c r="P59" s="53">
        <f t="shared" si="10"/>
        <v>6500</v>
      </c>
      <c r="Q59" s="53">
        <f t="shared" si="10"/>
        <v>6500</v>
      </c>
      <c r="R59" s="53">
        <f t="shared" si="10"/>
        <v>6500</v>
      </c>
      <c r="S59" s="53">
        <f t="shared" si="10"/>
        <v>6500</v>
      </c>
    </row>
    <row r="60" spans="2:20">
      <c r="B60" s="25"/>
      <c r="C60" s="25">
        <v>3</v>
      </c>
      <c r="D60" s="29"/>
      <c r="E60" s="25" t="s">
        <v>32</v>
      </c>
      <c r="F60" s="53">
        <v>7000</v>
      </c>
      <c r="G60" s="31">
        <f>SUM(K60:S60)</f>
        <v>189000</v>
      </c>
      <c r="H60" s="25"/>
      <c r="I60" s="25"/>
      <c r="J60" s="25"/>
      <c r="K60" s="43">
        <f t="shared" ref="K60:S60" si="11">$C$60*$F$60</f>
        <v>21000</v>
      </c>
      <c r="L60" s="43">
        <f t="shared" si="11"/>
        <v>21000</v>
      </c>
      <c r="M60" s="43">
        <f t="shared" si="11"/>
        <v>21000</v>
      </c>
      <c r="N60" s="43">
        <f t="shared" si="11"/>
        <v>21000</v>
      </c>
      <c r="O60" s="43">
        <f t="shared" si="11"/>
        <v>21000</v>
      </c>
      <c r="P60" s="43">
        <f t="shared" si="11"/>
        <v>21000</v>
      </c>
      <c r="Q60" s="43">
        <f t="shared" si="11"/>
        <v>21000</v>
      </c>
      <c r="R60" s="43">
        <f t="shared" si="11"/>
        <v>21000</v>
      </c>
      <c r="S60" s="43">
        <f t="shared" si="11"/>
        <v>21000</v>
      </c>
    </row>
    <row r="61" spans="2:20">
      <c r="B61" s="25"/>
      <c r="C61" s="25">
        <v>5</v>
      </c>
      <c r="D61" s="29"/>
      <c r="E61" s="25" t="s">
        <v>32</v>
      </c>
      <c r="F61" s="53">
        <v>8000</v>
      </c>
      <c r="G61" s="31">
        <f>SUM(K61:S61)</f>
        <v>360000</v>
      </c>
      <c r="H61" s="25"/>
      <c r="I61" s="25"/>
      <c r="J61" s="25"/>
      <c r="K61" s="43">
        <f t="shared" ref="K61:S61" si="12">$F$61*$C$61</f>
        <v>40000</v>
      </c>
      <c r="L61" s="43">
        <f t="shared" si="12"/>
        <v>40000</v>
      </c>
      <c r="M61" s="43">
        <f t="shared" si="12"/>
        <v>40000</v>
      </c>
      <c r="N61" s="43">
        <f t="shared" si="12"/>
        <v>40000</v>
      </c>
      <c r="O61" s="43">
        <f t="shared" si="12"/>
        <v>40000</v>
      </c>
      <c r="P61" s="43">
        <f t="shared" si="12"/>
        <v>40000</v>
      </c>
      <c r="Q61" s="43">
        <f t="shared" si="12"/>
        <v>40000</v>
      </c>
      <c r="R61" s="43">
        <f t="shared" si="12"/>
        <v>40000</v>
      </c>
      <c r="S61" s="43">
        <f t="shared" si="12"/>
        <v>40000</v>
      </c>
    </row>
    <row r="62" spans="2:20">
      <c r="B62" s="25"/>
      <c r="C62" s="25">
        <v>1</v>
      </c>
      <c r="D62" s="29"/>
      <c r="E62" s="25" t="s">
        <v>43</v>
      </c>
      <c r="F62" s="53">
        <v>10000</v>
      </c>
      <c r="G62" s="31">
        <f>SUM(K62:S62)</f>
        <v>90000</v>
      </c>
      <c r="H62" s="25"/>
      <c r="I62" s="25"/>
      <c r="J62" s="25"/>
      <c r="K62" s="53">
        <v>10000</v>
      </c>
      <c r="L62" s="53">
        <v>10000</v>
      </c>
      <c r="M62" s="53">
        <v>10000</v>
      </c>
      <c r="N62" s="53">
        <v>10000</v>
      </c>
      <c r="O62" s="53">
        <v>10000</v>
      </c>
      <c r="P62" s="53">
        <v>10000</v>
      </c>
      <c r="Q62" s="53">
        <v>10000</v>
      </c>
      <c r="R62" s="53">
        <v>10000</v>
      </c>
      <c r="S62" s="53">
        <v>10000</v>
      </c>
    </row>
    <row r="63" spans="2:20" ht="30">
      <c r="B63" s="25"/>
      <c r="C63" s="25"/>
      <c r="D63" s="29"/>
      <c r="E63" s="25"/>
      <c r="F63" s="32" t="s">
        <v>40</v>
      </c>
      <c r="G63" s="14">
        <f>G57-G58</f>
        <v>12500</v>
      </c>
      <c r="H63" s="25"/>
      <c r="I63" s="25"/>
      <c r="J63" s="25"/>
      <c r="K63" s="29"/>
      <c r="L63" s="25"/>
      <c r="M63" s="25"/>
      <c r="N63" s="25"/>
      <c r="O63" s="25"/>
      <c r="P63" s="25"/>
      <c r="Q63" s="25"/>
      <c r="R63" s="25"/>
      <c r="S63" s="25"/>
    </row>
    <row r="64" spans="2:20" ht="17.25">
      <c r="B64" s="12" t="s">
        <v>29</v>
      </c>
      <c r="C64" s="8"/>
      <c r="D64" s="46"/>
      <c r="E64" s="8"/>
      <c r="F64" s="46"/>
      <c r="G64" s="7"/>
      <c r="H64" s="8"/>
      <c r="I64" s="8"/>
      <c r="J64" s="8"/>
      <c r="K64" s="46"/>
      <c r="L64" s="8"/>
      <c r="M64" s="8"/>
      <c r="N64" s="8"/>
      <c r="O64" s="8"/>
      <c r="P64" s="8"/>
      <c r="Q64" s="8"/>
      <c r="R64" s="8"/>
      <c r="S64" s="8"/>
    </row>
    <row r="65" spans="2:20" ht="17.25">
      <c r="B65" s="48" t="s">
        <v>44</v>
      </c>
      <c r="C65" s="54">
        <f>C67</f>
        <v>1</v>
      </c>
      <c r="D65" s="49"/>
      <c r="E65" s="48"/>
      <c r="F65" s="50" t="s">
        <v>27</v>
      </c>
      <c r="G65" s="42">
        <v>90000</v>
      </c>
      <c r="H65" s="55">
        <v>0</v>
      </c>
      <c r="I65" s="55">
        <v>0</v>
      </c>
      <c r="J65" s="55">
        <v>0</v>
      </c>
      <c r="K65" s="55">
        <v>10000</v>
      </c>
      <c r="L65" s="55">
        <v>10000</v>
      </c>
      <c r="M65" s="55">
        <v>10000</v>
      </c>
      <c r="N65" s="55">
        <v>10000</v>
      </c>
      <c r="O65" s="55">
        <v>10000</v>
      </c>
      <c r="P65" s="55">
        <v>10000</v>
      </c>
      <c r="Q65" s="55">
        <v>10000</v>
      </c>
      <c r="R65" s="55">
        <v>10000</v>
      </c>
      <c r="S65" s="55">
        <v>10000</v>
      </c>
    </row>
    <row r="66" spans="2:20" ht="17.25">
      <c r="B66" s="25"/>
      <c r="C66" s="25"/>
      <c r="D66" s="29"/>
      <c r="E66" s="25"/>
      <c r="F66" s="12" t="s">
        <v>28</v>
      </c>
      <c r="G66" s="14">
        <f>G67</f>
        <v>90000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2:20" ht="30">
      <c r="B67" s="25"/>
      <c r="C67" s="25">
        <v>1</v>
      </c>
      <c r="D67" s="29" t="s">
        <v>37</v>
      </c>
      <c r="E67" s="25" t="s">
        <v>34</v>
      </c>
      <c r="F67" s="43">
        <v>10000</v>
      </c>
      <c r="G67" s="31">
        <f t="shared" si="8"/>
        <v>90000</v>
      </c>
      <c r="H67" s="30"/>
      <c r="I67" s="30"/>
      <c r="J67" s="30"/>
      <c r="K67" s="43">
        <v>10000</v>
      </c>
      <c r="L67" s="43">
        <v>10000</v>
      </c>
      <c r="M67" s="43">
        <v>10000</v>
      </c>
      <c r="N67" s="43">
        <v>10000</v>
      </c>
      <c r="O67" s="43">
        <v>10000</v>
      </c>
      <c r="P67" s="43">
        <v>10000</v>
      </c>
      <c r="Q67" s="43">
        <v>10000</v>
      </c>
      <c r="R67" s="43">
        <v>10000</v>
      </c>
      <c r="S67" s="43">
        <v>10000</v>
      </c>
    </row>
    <row r="68" spans="2:20" ht="31.5">
      <c r="B68" s="25"/>
      <c r="C68" s="25"/>
      <c r="D68" s="29"/>
      <c r="E68" s="25"/>
      <c r="F68" s="45" t="s">
        <v>40</v>
      </c>
      <c r="G68" s="14">
        <f>G65-G66</f>
        <v>0</v>
      </c>
      <c r="H68" s="25"/>
      <c r="I68" s="25"/>
      <c r="J68" s="25"/>
      <c r="K68" s="29"/>
      <c r="L68" s="29"/>
      <c r="M68" s="29"/>
      <c r="N68" s="29"/>
      <c r="O68" s="29"/>
      <c r="P68" s="29"/>
      <c r="Q68" s="29"/>
      <c r="R68" s="29"/>
      <c r="S68" s="29"/>
    </row>
    <row r="69" spans="2:20">
      <c r="B69" s="56" t="s">
        <v>45</v>
      </c>
      <c r="C69" s="8"/>
      <c r="D69" s="8"/>
      <c r="E69" s="8"/>
      <c r="F69" s="8"/>
      <c r="G69" s="7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2:20" ht="17.25">
      <c r="B70" s="48" t="s">
        <v>46</v>
      </c>
      <c r="C70" s="57">
        <f>SUM(C72:C77)</f>
        <v>6</v>
      </c>
      <c r="D70" s="48"/>
      <c r="E70" s="48"/>
      <c r="F70" s="50" t="s">
        <v>27</v>
      </c>
      <c r="G70" s="42">
        <v>269397</v>
      </c>
      <c r="H70" s="52">
        <v>20322.580645161288</v>
      </c>
      <c r="I70" s="52">
        <v>21000</v>
      </c>
      <c r="J70" s="52">
        <v>21000</v>
      </c>
      <c r="K70" s="52">
        <v>23000</v>
      </c>
      <c r="L70" s="52">
        <v>23000</v>
      </c>
      <c r="M70" s="52">
        <v>23000</v>
      </c>
      <c r="N70" s="52">
        <v>23000</v>
      </c>
      <c r="O70" s="52">
        <v>23000</v>
      </c>
      <c r="P70" s="52">
        <v>23000</v>
      </c>
      <c r="Q70" s="52">
        <v>23000</v>
      </c>
      <c r="R70" s="52">
        <v>23000</v>
      </c>
      <c r="S70" s="52">
        <v>23000</v>
      </c>
      <c r="T70" s="58"/>
    </row>
    <row r="71" spans="2:20" ht="17.25">
      <c r="B71" s="25"/>
      <c r="C71" s="25"/>
      <c r="D71" s="25"/>
      <c r="E71" s="25"/>
      <c r="F71" s="12" t="s">
        <v>28</v>
      </c>
      <c r="G71" s="14">
        <f>SUM(G72:G77)</f>
        <v>269322.58064516133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2:20" ht="30">
      <c r="B72" s="25"/>
      <c r="C72" s="25">
        <v>1</v>
      </c>
      <c r="D72" s="29" t="s">
        <v>31</v>
      </c>
      <c r="E72" s="25" t="s">
        <v>32</v>
      </c>
      <c r="F72" s="30">
        <v>6000</v>
      </c>
      <c r="G72" s="31">
        <f t="shared" ref="G72:G77" si="13">SUM(H72:S72)</f>
        <v>17806.451612903227</v>
      </c>
      <c r="H72" s="30">
        <v>5806.4516129032263</v>
      </c>
      <c r="I72" s="30">
        <v>6000</v>
      </c>
      <c r="J72" s="30">
        <v>6000</v>
      </c>
      <c r="K72" s="30"/>
      <c r="L72" s="30"/>
      <c r="M72" s="30"/>
      <c r="N72" s="30"/>
      <c r="O72" s="30"/>
      <c r="P72" s="30"/>
      <c r="Q72" s="30"/>
      <c r="R72" s="30"/>
      <c r="S72" s="30"/>
    </row>
    <row r="73" spans="2:20" ht="30">
      <c r="B73" s="25"/>
      <c r="C73" s="25">
        <v>1</v>
      </c>
      <c r="D73" s="29" t="s">
        <v>31</v>
      </c>
      <c r="E73" s="25" t="s">
        <v>32</v>
      </c>
      <c r="F73" s="30">
        <v>7000</v>
      </c>
      <c r="G73" s="31">
        <f t="shared" si="13"/>
        <v>20774.193548387098</v>
      </c>
      <c r="H73" s="30">
        <v>6774.1935483870966</v>
      </c>
      <c r="I73" s="30">
        <v>7000</v>
      </c>
      <c r="J73" s="30">
        <v>7000</v>
      </c>
      <c r="K73" s="30"/>
      <c r="L73" s="30"/>
      <c r="M73" s="30"/>
      <c r="N73" s="30"/>
      <c r="O73" s="30"/>
      <c r="P73" s="30"/>
      <c r="Q73" s="30"/>
      <c r="R73" s="30"/>
      <c r="S73" s="30"/>
    </row>
    <row r="74" spans="2:20" ht="30">
      <c r="B74" s="25"/>
      <c r="C74" s="25">
        <v>1</v>
      </c>
      <c r="D74" s="29" t="s">
        <v>31</v>
      </c>
      <c r="E74" s="25" t="s">
        <v>32</v>
      </c>
      <c r="F74" s="30">
        <v>8000</v>
      </c>
      <c r="G74" s="31">
        <f t="shared" si="13"/>
        <v>23741.93548387097</v>
      </c>
      <c r="H74" s="30">
        <v>7741.9354838709678</v>
      </c>
      <c r="I74" s="30">
        <v>8000</v>
      </c>
      <c r="J74" s="30">
        <v>8000</v>
      </c>
      <c r="K74" s="30"/>
      <c r="L74" s="30"/>
      <c r="M74" s="30"/>
      <c r="N74" s="30"/>
      <c r="O74" s="30"/>
      <c r="P74" s="30"/>
      <c r="Q74" s="30"/>
      <c r="R74" s="30"/>
      <c r="S74" s="30"/>
    </row>
    <row r="75" spans="2:20" ht="30">
      <c r="B75" s="25"/>
      <c r="C75" s="25">
        <v>1</v>
      </c>
      <c r="D75" s="29" t="s">
        <v>37</v>
      </c>
      <c r="E75" s="25" t="s">
        <v>32</v>
      </c>
      <c r="F75" s="30">
        <v>7000</v>
      </c>
      <c r="G75" s="31">
        <f t="shared" si="13"/>
        <v>63000</v>
      </c>
      <c r="H75" s="30"/>
      <c r="I75" s="30"/>
      <c r="J75" s="30"/>
      <c r="K75" s="30">
        <v>7000</v>
      </c>
      <c r="L75" s="30">
        <v>7000</v>
      </c>
      <c r="M75" s="30">
        <v>7000</v>
      </c>
      <c r="N75" s="30">
        <v>7000</v>
      </c>
      <c r="O75" s="30">
        <v>7000</v>
      </c>
      <c r="P75" s="30">
        <v>7000</v>
      </c>
      <c r="Q75" s="30">
        <v>7000</v>
      </c>
      <c r="R75" s="30">
        <v>7000</v>
      </c>
      <c r="S75" s="30">
        <v>7000</v>
      </c>
    </row>
    <row r="76" spans="2:20" ht="30">
      <c r="B76" s="25"/>
      <c r="C76" s="25">
        <v>1</v>
      </c>
      <c r="D76" s="29" t="s">
        <v>37</v>
      </c>
      <c r="E76" s="25" t="s">
        <v>32</v>
      </c>
      <c r="F76" s="30">
        <v>8000</v>
      </c>
      <c r="G76" s="31">
        <f t="shared" si="13"/>
        <v>72000</v>
      </c>
      <c r="H76" s="30"/>
      <c r="I76" s="30"/>
      <c r="J76" s="30"/>
      <c r="K76" s="30">
        <v>8000</v>
      </c>
      <c r="L76" s="30">
        <v>8000</v>
      </c>
      <c r="M76" s="30">
        <v>8000</v>
      </c>
      <c r="N76" s="30">
        <v>8000</v>
      </c>
      <c r="O76" s="30">
        <v>8000</v>
      </c>
      <c r="P76" s="30">
        <v>8000</v>
      </c>
      <c r="Q76" s="30">
        <v>8000</v>
      </c>
      <c r="R76" s="30">
        <v>8000</v>
      </c>
      <c r="S76" s="30">
        <v>8000</v>
      </c>
    </row>
    <row r="77" spans="2:20" ht="30">
      <c r="B77" s="25"/>
      <c r="C77" s="25">
        <v>1</v>
      </c>
      <c r="D77" s="29" t="s">
        <v>37</v>
      </c>
      <c r="E77" s="25" t="s">
        <v>32</v>
      </c>
      <c r="F77" s="30">
        <v>8000</v>
      </c>
      <c r="G77" s="31">
        <f t="shared" si="13"/>
        <v>72000</v>
      </c>
      <c r="H77" s="30"/>
      <c r="I77" s="30"/>
      <c r="J77" s="30"/>
      <c r="K77" s="30">
        <v>8000</v>
      </c>
      <c r="L77" s="30">
        <v>8000</v>
      </c>
      <c r="M77" s="30">
        <v>8000</v>
      </c>
      <c r="N77" s="30">
        <v>8000</v>
      </c>
      <c r="O77" s="30">
        <v>8000</v>
      </c>
      <c r="P77" s="30">
        <v>8000</v>
      </c>
      <c r="Q77" s="30">
        <v>8000</v>
      </c>
      <c r="R77" s="30">
        <v>8000</v>
      </c>
      <c r="S77" s="30">
        <v>8000</v>
      </c>
    </row>
    <row r="78" spans="2:20" ht="30">
      <c r="B78" s="25"/>
      <c r="C78" s="25"/>
      <c r="D78" s="25"/>
      <c r="E78" s="25"/>
      <c r="F78" s="32" t="s">
        <v>40</v>
      </c>
      <c r="G78" s="14">
        <f>G70-G71</f>
        <v>74.419354838668369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2:20">
      <c r="B79" s="56" t="s">
        <v>47</v>
      </c>
      <c r="C79" s="8"/>
      <c r="D79" s="8"/>
      <c r="E79" s="8"/>
      <c r="F79" s="8"/>
      <c r="G79" s="7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2:20" ht="17.25">
      <c r="B80" s="48" t="s">
        <v>48</v>
      </c>
      <c r="C80" s="39">
        <f>SUM(C82:C85)</f>
        <v>4</v>
      </c>
      <c r="D80" s="48"/>
      <c r="E80" s="48"/>
      <c r="F80" s="50" t="s">
        <v>27</v>
      </c>
      <c r="G80" s="42">
        <v>212500</v>
      </c>
      <c r="H80" s="52">
        <v>16451.612903225803</v>
      </c>
      <c r="I80" s="52">
        <v>17000</v>
      </c>
      <c r="J80" s="52">
        <v>17000</v>
      </c>
      <c r="K80" s="52">
        <v>18000</v>
      </c>
      <c r="L80" s="52">
        <v>18000</v>
      </c>
      <c r="M80" s="52">
        <v>18000</v>
      </c>
      <c r="N80" s="52">
        <v>18000</v>
      </c>
      <c r="O80" s="52">
        <v>18000</v>
      </c>
      <c r="P80" s="52">
        <v>18000</v>
      </c>
      <c r="Q80" s="52">
        <v>18000</v>
      </c>
      <c r="R80" s="52">
        <v>18000</v>
      </c>
      <c r="S80" s="52">
        <v>18000</v>
      </c>
    </row>
    <row r="81" spans="2:19" ht="17.25">
      <c r="B81" s="30"/>
      <c r="C81" s="30"/>
      <c r="D81" s="30"/>
      <c r="E81" s="30"/>
      <c r="F81" s="28" t="s">
        <v>28</v>
      </c>
      <c r="G81" s="59">
        <f>SUM(G82:G85)</f>
        <v>212451.61290322582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 ht="30">
      <c r="B82" s="30"/>
      <c r="C82" s="30">
        <v>1</v>
      </c>
      <c r="D82" s="43" t="s">
        <v>31</v>
      </c>
      <c r="E82" s="30" t="s">
        <v>34</v>
      </c>
      <c r="F82" s="30">
        <v>10000</v>
      </c>
      <c r="G82" s="30">
        <f t="shared" ref="G82:G85" si="14">SUM(H82:S82)</f>
        <v>29677.419354838708</v>
      </c>
      <c r="H82" s="30">
        <v>9677.4193548387084</v>
      </c>
      <c r="I82" s="30">
        <v>10000</v>
      </c>
      <c r="J82" s="30">
        <v>10000</v>
      </c>
      <c r="K82" s="30"/>
      <c r="L82" s="30"/>
      <c r="M82" s="30"/>
      <c r="N82" s="30"/>
      <c r="O82" s="30"/>
      <c r="P82" s="30"/>
      <c r="Q82" s="30"/>
      <c r="R82" s="30"/>
      <c r="S82" s="30"/>
    </row>
    <row r="83" spans="2:19" ht="30">
      <c r="B83" s="30"/>
      <c r="C83" s="30">
        <v>1</v>
      </c>
      <c r="D83" s="43" t="s">
        <v>31</v>
      </c>
      <c r="E83" s="30" t="s">
        <v>32</v>
      </c>
      <c r="F83" s="30">
        <v>7000</v>
      </c>
      <c r="G83" s="30">
        <f t="shared" si="14"/>
        <v>20774.193548387098</v>
      </c>
      <c r="H83" s="30">
        <v>6774.1935483870966</v>
      </c>
      <c r="I83" s="30">
        <v>7000</v>
      </c>
      <c r="J83" s="30">
        <v>7000</v>
      </c>
      <c r="K83" s="30"/>
      <c r="L83" s="30"/>
      <c r="M83" s="30"/>
      <c r="N83" s="30"/>
      <c r="O83" s="30"/>
      <c r="P83" s="30"/>
      <c r="Q83" s="30"/>
      <c r="R83" s="30"/>
      <c r="S83" s="30"/>
    </row>
    <row r="84" spans="2:19" ht="30">
      <c r="B84" s="30"/>
      <c r="C84" s="30">
        <v>1</v>
      </c>
      <c r="D84" s="43" t="s">
        <v>37</v>
      </c>
      <c r="E84" s="30" t="s">
        <v>34</v>
      </c>
      <c r="F84" s="30">
        <v>10000</v>
      </c>
      <c r="G84" s="30">
        <f t="shared" si="14"/>
        <v>90000</v>
      </c>
      <c r="H84" s="30"/>
      <c r="I84" s="30"/>
      <c r="J84" s="30"/>
      <c r="K84" s="30">
        <v>10000</v>
      </c>
      <c r="L84" s="30">
        <v>10000</v>
      </c>
      <c r="M84" s="30">
        <v>10000</v>
      </c>
      <c r="N84" s="30">
        <v>10000</v>
      </c>
      <c r="O84" s="30">
        <v>10000</v>
      </c>
      <c r="P84" s="30">
        <v>10000</v>
      </c>
      <c r="Q84" s="30">
        <v>10000</v>
      </c>
      <c r="R84" s="30">
        <v>10000</v>
      </c>
      <c r="S84" s="30">
        <v>10000</v>
      </c>
    </row>
    <row r="85" spans="2:19" ht="30">
      <c r="B85" s="30"/>
      <c r="C85" s="30">
        <v>1</v>
      </c>
      <c r="D85" s="43" t="s">
        <v>37</v>
      </c>
      <c r="E85" s="30" t="s">
        <v>32</v>
      </c>
      <c r="F85" s="30">
        <v>8000</v>
      </c>
      <c r="G85" s="30">
        <f t="shared" si="14"/>
        <v>72000</v>
      </c>
      <c r="H85" s="30"/>
      <c r="I85" s="30"/>
      <c r="J85" s="30"/>
      <c r="K85" s="30">
        <v>8000</v>
      </c>
      <c r="L85" s="30">
        <v>8000</v>
      </c>
      <c r="M85" s="30">
        <v>8000</v>
      </c>
      <c r="N85" s="30">
        <v>8000</v>
      </c>
      <c r="O85" s="30">
        <v>8000</v>
      </c>
      <c r="P85" s="30">
        <v>8000</v>
      </c>
      <c r="Q85" s="30">
        <v>8000</v>
      </c>
      <c r="R85" s="30">
        <v>8000</v>
      </c>
      <c r="S85" s="30">
        <v>8000</v>
      </c>
    </row>
    <row r="86" spans="2:19" ht="31.5">
      <c r="B86" s="30"/>
      <c r="C86" s="30"/>
      <c r="D86" s="30"/>
      <c r="E86" s="30"/>
      <c r="F86" s="60" t="s">
        <v>40</v>
      </c>
      <c r="G86" s="59">
        <f>G80-G81</f>
        <v>48.387096774182282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 ht="15.75">
      <c r="B87" s="56" t="s">
        <v>49</v>
      </c>
      <c r="C87" s="8"/>
      <c r="D87" s="8"/>
      <c r="E87" s="8"/>
      <c r="F87" s="47"/>
      <c r="G87" s="36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2:19" ht="17.25">
      <c r="B88" s="48" t="s">
        <v>50</v>
      </c>
      <c r="C88" s="54">
        <f>SUM(C90:C94)</f>
        <v>5</v>
      </c>
      <c r="D88" s="48"/>
      <c r="E88" s="48"/>
      <c r="F88" s="50" t="s">
        <v>27</v>
      </c>
      <c r="G88" s="42">
        <v>120000</v>
      </c>
      <c r="H88" s="52">
        <v>38709.677419354834</v>
      </c>
      <c r="I88" s="52">
        <v>40000</v>
      </c>
      <c r="J88" s="52">
        <v>40000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38709.677419354834</v>
      </c>
      <c r="R88" s="52">
        <v>0</v>
      </c>
      <c r="S88" s="52">
        <v>0</v>
      </c>
    </row>
    <row r="89" spans="2:19" ht="17.25">
      <c r="B89" s="25"/>
      <c r="C89" s="25"/>
      <c r="D89" s="25"/>
      <c r="E89" s="25"/>
      <c r="F89" s="12" t="s">
        <v>28</v>
      </c>
      <c r="G89" s="14">
        <f>SUM(G90:G94)</f>
        <v>118709.67741935483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2:19" ht="30">
      <c r="B90" s="25"/>
      <c r="C90" s="25">
        <v>1</v>
      </c>
      <c r="D90" s="29" t="s">
        <v>31</v>
      </c>
      <c r="E90" s="25" t="s">
        <v>32</v>
      </c>
      <c r="F90" s="30">
        <v>8000</v>
      </c>
      <c r="G90" s="31">
        <f t="shared" ref="G90:G101" si="15">SUM(H90:S90)</f>
        <v>23741.93548387097</v>
      </c>
      <c r="H90" s="30">
        <v>7741.9354838709678</v>
      </c>
      <c r="I90" s="30">
        <v>8000</v>
      </c>
      <c r="J90" s="30">
        <v>8000</v>
      </c>
      <c r="K90" s="30"/>
      <c r="L90" s="30"/>
      <c r="M90" s="30"/>
      <c r="N90" s="30"/>
      <c r="O90" s="30"/>
      <c r="P90" s="30"/>
      <c r="Q90" s="30"/>
      <c r="R90" s="30"/>
      <c r="S90" s="30"/>
    </row>
    <row r="91" spans="2:19" ht="30">
      <c r="B91" s="25"/>
      <c r="C91" s="25">
        <v>1</v>
      </c>
      <c r="D91" s="29" t="s">
        <v>31</v>
      </c>
      <c r="E91" s="25" t="s">
        <v>32</v>
      </c>
      <c r="F91" s="30">
        <v>7000</v>
      </c>
      <c r="G91" s="31">
        <f t="shared" si="15"/>
        <v>20774.193548387098</v>
      </c>
      <c r="H91" s="30">
        <v>6774.1935483870966</v>
      </c>
      <c r="I91" s="30">
        <v>7000</v>
      </c>
      <c r="J91" s="30">
        <v>7000</v>
      </c>
      <c r="K91" s="30"/>
      <c r="L91" s="30"/>
      <c r="M91" s="30"/>
      <c r="N91" s="30"/>
      <c r="O91" s="30"/>
      <c r="P91" s="30"/>
      <c r="Q91" s="30"/>
      <c r="R91" s="30"/>
      <c r="S91" s="30"/>
    </row>
    <row r="92" spans="2:19" ht="30">
      <c r="B92" s="25"/>
      <c r="C92" s="25">
        <v>1</v>
      </c>
      <c r="D92" s="29" t="s">
        <v>31</v>
      </c>
      <c r="E92" s="25" t="s">
        <v>32</v>
      </c>
      <c r="F92" s="30">
        <v>8000</v>
      </c>
      <c r="G92" s="31">
        <f t="shared" si="15"/>
        <v>23741.93548387097</v>
      </c>
      <c r="H92" s="30">
        <v>7741.9354838709678</v>
      </c>
      <c r="I92" s="30">
        <v>8000</v>
      </c>
      <c r="J92" s="30">
        <v>8000</v>
      </c>
      <c r="K92" s="30"/>
      <c r="L92" s="30"/>
      <c r="M92" s="30"/>
      <c r="N92" s="30"/>
      <c r="O92" s="30"/>
      <c r="P92" s="30"/>
      <c r="Q92" s="30"/>
      <c r="R92" s="30"/>
      <c r="S92" s="30"/>
    </row>
    <row r="93" spans="2:19" ht="30">
      <c r="B93" s="25"/>
      <c r="C93" s="25">
        <v>1</v>
      </c>
      <c r="D93" s="29" t="s">
        <v>31</v>
      </c>
      <c r="E93" s="25" t="s">
        <v>34</v>
      </c>
      <c r="F93" s="30">
        <v>7000</v>
      </c>
      <c r="G93" s="31">
        <f t="shared" si="15"/>
        <v>20774.193548387098</v>
      </c>
      <c r="H93" s="30">
        <v>6774.1935483870966</v>
      </c>
      <c r="I93" s="61">
        <v>7000</v>
      </c>
      <c r="J93" s="61">
        <v>7000</v>
      </c>
      <c r="K93" s="30"/>
      <c r="L93" s="30"/>
      <c r="M93" s="30"/>
      <c r="N93" s="30"/>
      <c r="O93" s="30"/>
      <c r="P93" s="30"/>
      <c r="Q93" s="30"/>
      <c r="R93" s="30"/>
      <c r="S93" s="30"/>
    </row>
    <row r="94" spans="2:19" ht="30">
      <c r="B94" s="25"/>
      <c r="C94" s="25">
        <v>1</v>
      </c>
      <c r="D94" s="29" t="s">
        <v>31</v>
      </c>
      <c r="E94" s="25" t="s">
        <v>34</v>
      </c>
      <c r="F94" s="30">
        <v>10000</v>
      </c>
      <c r="G94" s="31">
        <f t="shared" si="15"/>
        <v>29677.419354838708</v>
      </c>
      <c r="H94" s="30">
        <v>9677.4193548387084</v>
      </c>
      <c r="I94" s="61">
        <v>10000</v>
      </c>
      <c r="J94" s="61">
        <v>10000</v>
      </c>
      <c r="K94" s="30"/>
      <c r="L94" s="30"/>
      <c r="M94" s="30"/>
      <c r="N94" s="30"/>
      <c r="O94" s="30"/>
      <c r="P94" s="30"/>
      <c r="Q94" s="30"/>
      <c r="R94" s="30"/>
      <c r="S94" s="30"/>
    </row>
    <row r="95" spans="2:19" ht="31.5">
      <c r="B95" s="25"/>
      <c r="C95" s="25"/>
      <c r="D95" s="29"/>
      <c r="E95" s="25"/>
      <c r="F95" s="45" t="s">
        <v>40</v>
      </c>
      <c r="G95" s="14">
        <f>G88-G89</f>
        <v>1290.3225806451665</v>
      </c>
      <c r="H95" s="25"/>
      <c r="I95" s="62"/>
      <c r="J95" s="62"/>
      <c r="K95" s="25"/>
      <c r="L95" s="25"/>
      <c r="M95" s="25"/>
      <c r="N95" s="25"/>
      <c r="O95" s="25"/>
      <c r="P95" s="25"/>
      <c r="Q95" s="25"/>
      <c r="R95" s="25"/>
      <c r="S95" s="25"/>
    </row>
    <row r="96" spans="2:19">
      <c r="B96" s="56" t="s">
        <v>49</v>
      </c>
      <c r="C96" s="8"/>
      <c r="D96" s="46"/>
      <c r="E96" s="8"/>
      <c r="F96" s="8"/>
      <c r="G96" s="7"/>
      <c r="H96" s="8"/>
      <c r="I96" s="63"/>
      <c r="J96" s="63"/>
      <c r="K96" s="8"/>
      <c r="L96" s="8"/>
      <c r="M96" s="8"/>
      <c r="N96" s="8"/>
      <c r="O96" s="8"/>
      <c r="P96" s="8"/>
      <c r="Q96" s="8"/>
      <c r="R96" s="8"/>
      <c r="S96" s="8"/>
    </row>
    <row r="97" spans="2:19" ht="17.25">
      <c r="B97" s="48" t="s">
        <v>51</v>
      </c>
      <c r="C97" s="54">
        <f>SUM(C99:C101)</f>
        <v>5</v>
      </c>
      <c r="D97" s="49"/>
      <c r="E97" s="48"/>
      <c r="F97" s="50" t="s">
        <v>27</v>
      </c>
      <c r="G97" s="42">
        <v>387620</v>
      </c>
      <c r="H97" s="48"/>
      <c r="I97" s="64"/>
      <c r="J97" s="64"/>
      <c r="K97" s="52">
        <v>43000</v>
      </c>
      <c r="L97" s="52">
        <v>43000</v>
      </c>
      <c r="M97" s="52">
        <v>43000</v>
      </c>
      <c r="N97" s="52">
        <v>43000</v>
      </c>
      <c r="O97" s="52">
        <v>43000</v>
      </c>
      <c r="P97" s="52">
        <v>43000</v>
      </c>
      <c r="Q97" s="52">
        <v>43000</v>
      </c>
      <c r="R97" s="52">
        <v>43000</v>
      </c>
      <c r="S97" s="52">
        <v>43000</v>
      </c>
    </row>
    <row r="98" spans="2:19" ht="17.25">
      <c r="B98" s="25"/>
      <c r="C98" s="25"/>
      <c r="D98" s="29"/>
      <c r="E98" s="25"/>
      <c r="F98" s="12" t="s">
        <v>28</v>
      </c>
      <c r="G98" s="14">
        <f>SUM(G99:G101)</f>
        <v>387000</v>
      </c>
      <c r="H98" s="25"/>
      <c r="I98" s="62"/>
      <c r="J98" s="62"/>
      <c r="K98" s="30"/>
      <c r="L98" s="30"/>
      <c r="M98" s="30"/>
      <c r="N98" s="30"/>
      <c r="O98" s="30"/>
      <c r="P98" s="30"/>
      <c r="Q98" s="30"/>
      <c r="R98" s="30"/>
      <c r="S98" s="30"/>
    </row>
    <row r="99" spans="2:19" ht="30">
      <c r="B99" s="25"/>
      <c r="C99" s="25">
        <v>3</v>
      </c>
      <c r="D99" s="29" t="s">
        <v>37</v>
      </c>
      <c r="E99" s="25" t="s">
        <v>32</v>
      </c>
      <c r="F99" s="65">
        <v>8000</v>
      </c>
      <c r="G99" s="31">
        <f t="shared" si="15"/>
        <v>216000</v>
      </c>
      <c r="H99" s="25"/>
      <c r="I99" s="25"/>
      <c r="J99" s="25"/>
      <c r="K99" s="30">
        <f t="shared" ref="K99:S99" si="16">$F$99*$C$99</f>
        <v>24000</v>
      </c>
      <c r="L99" s="30">
        <f t="shared" si="16"/>
        <v>24000</v>
      </c>
      <c r="M99" s="30">
        <f t="shared" si="16"/>
        <v>24000</v>
      </c>
      <c r="N99" s="30">
        <f t="shared" si="16"/>
        <v>24000</v>
      </c>
      <c r="O99" s="30">
        <f t="shared" si="16"/>
        <v>24000</v>
      </c>
      <c r="P99" s="30">
        <f t="shared" si="16"/>
        <v>24000</v>
      </c>
      <c r="Q99" s="30">
        <f t="shared" si="16"/>
        <v>24000</v>
      </c>
      <c r="R99" s="30">
        <f t="shared" si="16"/>
        <v>24000</v>
      </c>
      <c r="S99" s="30">
        <f t="shared" si="16"/>
        <v>24000</v>
      </c>
    </row>
    <row r="100" spans="2:19" ht="30">
      <c r="B100" s="25"/>
      <c r="C100" s="25">
        <v>1</v>
      </c>
      <c r="D100" s="29" t="s">
        <v>37</v>
      </c>
      <c r="E100" s="25" t="s">
        <v>34</v>
      </c>
      <c r="F100" s="65">
        <v>9000</v>
      </c>
      <c r="G100" s="31">
        <f t="shared" si="15"/>
        <v>81000</v>
      </c>
      <c r="H100" s="25"/>
      <c r="I100" s="25"/>
      <c r="J100" s="25"/>
      <c r="K100" s="30">
        <v>9000</v>
      </c>
      <c r="L100" s="30">
        <v>9000</v>
      </c>
      <c r="M100" s="30">
        <v>9000</v>
      </c>
      <c r="N100" s="30">
        <v>9000</v>
      </c>
      <c r="O100" s="30">
        <v>9000</v>
      </c>
      <c r="P100" s="30">
        <v>9000</v>
      </c>
      <c r="Q100" s="30">
        <v>9000</v>
      </c>
      <c r="R100" s="30">
        <v>9000</v>
      </c>
      <c r="S100" s="30">
        <v>9000</v>
      </c>
    </row>
    <row r="101" spans="2:19" ht="30">
      <c r="B101" s="25"/>
      <c r="C101" s="25">
        <v>1</v>
      </c>
      <c r="D101" s="29" t="s">
        <v>37</v>
      </c>
      <c r="E101" s="25" t="s">
        <v>34</v>
      </c>
      <c r="F101" s="65">
        <v>10000</v>
      </c>
      <c r="G101" s="31">
        <f t="shared" si="15"/>
        <v>90000</v>
      </c>
      <c r="H101" s="25"/>
      <c r="I101" s="25"/>
      <c r="J101" s="25"/>
      <c r="K101" s="30">
        <v>10000</v>
      </c>
      <c r="L101" s="30">
        <v>10000</v>
      </c>
      <c r="M101" s="30">
        <v>10000</v>
      </c>
      <c r="N101" s="30">
        <v>10000</v>
      </c>
      <c r="O101" s="30">
        <v>10000</v>
      </c>
      <c r="P101" s="30">
        <v>10000</v>
      </c>
      <c r="Q101" s="30">
        <v>10000</v>
      </c>
      <c r="R101" s="30">
        <v>10000</v>
      </c>
      <c r="S101" s="30">
        <v>10000</v>
      </c>
    </row>
    <row r="102" spans="2:19" ht="31.5">
      <c r="B102" s="25"/>
      <c r="C102" s="25"/>
      <c r="D102" s="25"/>
      <c r="E102" s="25"/>
      <c r="F102" s="45" t="s">
        <v>40</v>
      </c>
      <c r="G102" s="14">
        <f>G97-G98</f>
        <v>620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2:19">
      <c r="B103" s="56" t="s">
        <v>52</v>
      </c>
      <c r="C103" s="8"/>
      <c r="D103" s="8"/>
      <c r="E103" s="8"/>
      <c r="F103" s="8"/>
      <c r="G103" s="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2:19" ht="17.25">
      <c r="B104" s="48" t="s">
        <v>53</v>
      </c>
      <c r="C104" s="54">
        <f>SUM(C106:C108)</f>
        <v>4</v>
      </c>
      <c r="D104" s="48"/>
      <c r="E104" s="48"/>
      <c r="F104" s="50" t="s">
        <v>27</v>
      </c>
      <c r="G104" s="42">
        <v>90000</v>
      </c>
      <c r="H104" s="52">
        <v>22580.648064516132</v>
      </c>
      <c r="I104" s="52">
        <v>22000</v>
      </c>
      <c r="J104" s="52">
        <v>22000</v>
      </c>
      <c r="K104" s="48"/>
      <c r="L104" s="48"/>
      <c r="M104" s="48"/>
      <c r="N104" s="48"/>
      <c r="O104" s="48"/>
      <c r="P104" s="48"/>
      <c r="Q104" s="48"/>
      <c r="R104" s="48"/>
      <c r="S104" s="48"/>
    </row>
    <row r="105" spans="2:19" ht="18.75">
      <c r="B105" s="25"/>
      <c r="C105" s="25"/>
      <c r="D105" s="25"/>
      <c r="E105" s="25"/>
      <c r="F105" s="66" t="s">
        <v>28</v>
      </c>
      <c r="G105" s="14">
        <f>SUM(G106:G108)</f>
        <v>66580.648064516135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2:19" ht="30">
      <c r="B106" s="25"/>
      <c r="C106" s="25">
        <v>2</v>
      </c>
      <c r="D106" s="29" t="s">
        <v>31</v>
      </c>
      <c r="E106" s="25" t="s">
        <v>32</v>
      </c>
      <c r="F106" s="30">
        <v>7000</v>
      </c>
      <c r="G106" s="30">
        <f t="shared" ref="G106:G123" si="17">SUM(H106:S106)</f>
        <v>41548.39</v>
      </c>
      <c r="H106" s="30">
        <v>13548.39</v>
      </c>
      <c r="I106" s="30">
        <f>$F$106*$C$106</f>
        <v>14000</v>
      </c>
      <c r="J106" s="30">
        <f>$F$106*$C$106</f>
        <v>14000</v>
      </c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2:19" ht="30">
      <c r="B107" s="25"/>
      <c r="C107" s="25">
        <v>1</v>
      </c>
      <c r="D107" s="29" t="s">
        <v>31</v>
      </c>
      <c r="E107" s="25" t="s">
        <v>34</v>
      </c>
      <c r="F107" s="30">
        <v>8000</v>
      </c>
      <c r="G107" s="30">
        <f t="shared" si="17"/>
        <v>23741.93548387097</v>
      </c>
      <c r="H107" s="30">
        <v>7741.9354838709678</v>
      </c>
      <c r="I107" s="30">
        <v>8000</v>
      </c>
      <c r="J107" s="30">
        <v>8000</v>
      </c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2:19" ht="30">
      <c r="B108" s="25"/>
      <c r="C108" s="25">
        <v>1</v>
      </c>
      <c r="D108" s="29" t="s">
        <v>54</v>
      </c>
      <c r="E108" s="25" t="s">
        <v>34</v>
      </c>
      <c r="F108" s="30">
        <v>8000</v>
      </c>
      <c r="G108" s="30">
        <f t="shared" si="17"/>
        <v>1290.3225806451612</v>
      </c>
      <c r="H108" s="30">
        <v>1290.3225806451612</v>
      </c>
      <c r="I108" s="30"/>
      <c r="J108" s="30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2:19" ht="31.5">
      <c r="B109" s="25"/>
      <c r="C109" s="25"/>
      <c r="D109" s="29"/>
      <c r="E109" s="25"/>
      <c r="F109" s="45" t="s">
        <v>40</v>
      </c>
      <c r="G109" s="14">
        <f>G104-G105</f>
        <v>23419.351935483865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2:19">
      <c r="B110" s="8" t="s">
        <v>52</v>
      </c>
      <c r="C110" s="8"/>
      <c r="D110" s="46"/>
      <c r="E110" s="8"/>
      <c r="F110" s="8"/>
      <c r="G110" s="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2:19" ht="17.25">
      <c r="B111" s="48" t="s">
        <v>55</v>
      </c>
      <c r="C111" s="54">
        <v>1</v>
      </c>
      <c r="D111" s="49"/>
      <c r="E111" s="48"/>
      <c r="F111" s="50" t="s">
        <v>27</v>
      </c>
      <c r="G111" s="42">
        <v>72000</v>
      </c>
      <c r="H111" s="48"/>
      <c r="I111" s="48"/>
      <c r="J111" s="48"/>
      <c r="K111" s="52">
        <v>8000</v>
      </c>
      <c r="L111" s="52">
        <v>8000</v>
      </c>
      <c r="M111" s="52">
        <v>8000</v>
      </c>
      <c r="N111" s="52">
        <v>8000</v>
      </c>
      <c r="O111" s="52">
        <v>8000</v>
      </c>
      <c r="P111" s="52">
        <v>8000</v>
      </c>
      <c r="Q111" s="52">
        <v>8000</v>
      </c>
      <c r="R111" s="52">
        <v>8000</v>
      </c>
      <c r="S111" s="52">
        <v>8000</v>
      </c>
    </row>
    <row r="112" spans="2:19" ht="18.75">
      <c r="B112" s="25"/>
      <c r="C112" s="25"/>
      <c r="D112" s="29"/>
      <c r="E112" s="25"/>
      <c r="F112" s="66" t="s">
        <v>28</v>
      </c>
      <c r="G112" s="14">
        <f>G113</f>
        <v>72000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2:19" ht="30">
      <c r="B113" s="25"/>
      <c r="C113" s="25">
        <v>1</v>
      </c>
      <c r="D113" s="29" t="s">
        <v>56</v>
      </c>
      <c r="E113" s="25" t="s">
        <v>32</v>
      </c>
      <c r="F113" s="30">
        <v>8000</v>
      </c>
      <c r="G113" s="30">
        <f t="shared" si="17"/>
        <v>72000</v>
      </c>
      <c r="H113" s="30"/>
      <c r="I113" s="30"/>
      <c r="J113" s="30"/>
      <c r="K113" s="30">
        <v>8000</v>
      </c>
      <c r="L113" s="30">
        <v>8000</v>
      </c>
      <c r="M113" s="30">
        <v>8000</v>
      </c>
      <c r="N113" s="30">
        <v>8000</v>
      </c>
      <c r="O113" s="30">
        <v>8000</v>
      </c>
      <c r="P113" s="30">
        <v>8000</v>
      </c>
      <c r="Q113" s="30">
        <v>8000</v>
      </c>
      <c r="R113" s="30">
        <v>8000</v>
      </c>
      <c r="S113" s="30">
        <v>8000</v>
      </c>
    </row>
    <row r="114" spans="2:19" ht="31.5">
      <c r="B114" s="25"/>
      <c r="C114" s="25"/>
      <c r="D114" s="29"/>
      <c r="E114" s="25"/>
      <c r="F114" s="45" t="s">
        <v>40</v>
      </c>
      <c r="G114" s="14">
        <f>G111-G112</f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2:19">
      <c r="B115" s="56" t="s">
        <v>52</v>
      </c>
      <c r="C115" s="8"/>
      <c r="D115" s="46"/>
      <c r="E115" s="8"/>
      <c r="F115" s="8"/>
      <c r="G115" s="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2:19" ht="17.25">
      <c r="B116" s="48" t="s">
        <v>57</v>
      </c>
      <c r="C116" s="39">
        <v>1</v>
      </c>
      <c r="D116" s="49"/>
      <c r="E116" s="48"/>
      <c r="F116" s="50" t="s">
        <v>27</v>
      </c>
      <c r="G116" s="42">
        <v>63000</v>
      </c>
      <c r="H116" s="48"/>
      <c r="I116" s="48"/>
      <c r="J116" s="48"/>
      <c r="K116" s="52">
        <v>7000</v>
      </c>
      <c r="L116" s="52">
        <v>7000</v>
      </c>
      <c r="M116" s="52">
        <v>7000</v>
      </c>
      <c r="N116" s="52">
        <v>7000</v>
      </c>
      <c r="O116" s="52">
        <v>7000</v>
      </c>
      <c r="P116" s="52">
        <v>7000</v>
      </c>
      <c r="Q116" s="52">
        <v>7000</v>
      </c>
      <c r="R116" s="52">
        <v>7000</v>
      </c>
      <c r="S116" s="52">
        <v>7000</v>
      </c>
    </row>
    <row r="117" spans="2:19" ht="18.75">
      <c r="B117" s="25"/>
      <c r="C117" s="25"/>
      <c r="D117" s="29"/>
      <c r="E117" s="25"/>
      <c r="F117" s="66" t="s">
        <v>28</v>
      </c>
      <c r="G117" s="14">
        <f>G118</f>
        <v>63000</v>
      </c>
      <c r="H117" s="25"/>
      <c r="I117" s="25"/>
      <c r="J117" s="25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2:19" ht="30">
      <c r="B118" s="25"/>
      <c r="C118" s="25">
        <v>1</v>
      </c>
      <c r="D118" s="29" t="s">
        <v>56</v>
      </c>
      <c r="E118" s="25" t="s">
        <v>32</v>
      </c>
      <c r="F118" s="30">
        <v>7000</v>
      </c>
      <c r="G118" s="31">
        <f t="shared" si="17"/>
        <v>63000</v>
      </c>
      <c r="H118" s="25"/>
      <c r="I118" s="25"/>
      <c r="J118" s="25"/>
      <c r="K118" s="30">
        <v>7000</v>
      </c>
      <c r="L118" s="30">
        <v>7000</v>
      </c>
      <c r="M118" s="30">
        <v>7000</v>
      </c>
      <c r="N118" s="30">
        <v>7000</v>
      </c>
      <c r="O118" s="30">
        <v>7000</v>
      </c>
      <c r="P118" s="30">
        <v>7000</v>
      </c>
      <c r="Q118" s="30">
        <v>7000</v>
      </c>
      <c r="R118" s="30">
        <v>7000</v>
      </c>
      <c r="S118" s="30">
        <v>7000</v>
      </c>
    </row>
    <row r="119" spans="2:19" ht="31.5">
      <c r="B119" s="25"/>
      <c r="C119" s="25"/>
      <c r="D119" s="29"/>
      <c r="E119" s="25"/>
      <c r="F119" s="45" t="s">
        <v>40</v>
      </c>
      <c r="G119" s="14">
        <f>G116-G117</f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2:19" ht="15.75">
      <c r="B120" s="56" t="s">
        <v>52</v>
      </c>
      <c r="C120" s="8"/>
      <c r="D120" s="46"/>
      <c r="E120" s="8"/>
      <c r="F120" s="67"/>
      <c r="G120" s="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2:19" ht="17.25">
      <c r="B121" s="48" t="s">
        <v>58</v>
      </c>
      <c r="C121" s="54">
        <v>1</v>
      </c>
      <c r="D121" s="49"/>
      <c r="E121" s="48"/>
      <c r="F121" s="50" t="s">
        <v>27</v>
      </c>
      <c r="G121" s="68">
        <v>90000</v>
      </c>
      <c r="H121" s="48"/>
      <c r="I121" s="48"/>
      <c r="J121" s="48"/>
      <c r="K121" s="52">
        <v>10000</v>
      </c>
      <c r="L121" s="52">
        <v>10000</v>
      </c>
      <c r="M121" s="52">
        <v>10000</v>
      </c>
      <c r="N121" s="52">
        <v>10000</v>
      </c>
      <c r="O121" s="52">
        <v>10000</v>
      </c>
      <c r="P121" s="52">
        <v>10000</v>
      </c>
      <c r="Q121" s="52">
        <v>10000</v>
      </c>
      <c r="R121" s="52">
        <v>10000</v>
      </c>
      <c r="S121" s="52">
        <v>10000</v>
      </c>
    </row>
    <row r="122" spans="2:19" ht="18.75">
      <c r="B122" s="25"/>
      <c r="C122" s="25"/>
      <c r="D122" s="29"/>
      <c r="E122" s="25"/>
      <c r="F122" s="66" t="s">
        <v>28</v>
      </c>
      <c r="G122" s="33">
        <f>G123</f>
        <v>90000</v>
      </c>
      <c r="H122" s="25"/>
      <c r="I122" s="25"/>
      <c r="J122" s="25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2:19" ht="30">
      <c r="B123" s="25"/>
      <c r="C123" s="25">
        <v>1</v>
      </c>
      <c r="D123" s="29" t="s">
        <v>56</v>
      </c>
      <c r="E123" s="25" t="s">
        <v>34</v>
      </c>
      <c r="F123" s="30">
        <v>10000</v>
      </c>
      <c r="G123" s="31">
        <f t="shared" si="17"/>
        <v>90000</v>
      </c>
      <c r="H123" s="25"/>
      <c r="I123" s="25"/>
      <c r="J123" s="25"/>
      <c r="K123" s="30">
        <v>10000</v>
      </c>
      <c r="L123" s="30">
        <v>10000</v>
      </c>
      <c r="M123" s="30">
        <v>10000</v>
      </c>
      <c r="N123" s="30">
        <v>10000</v>
      </c>
      <c r="O123" s="30">
        <v>10000</v>
      </c>
      <c r="P123" s="30">
        <v>10000</v>
      </c>
      <c r="Q123" s="30">
        <v>10000</v>
      </c>
      <c r="R123" s="30">
        <v>10000</v>
      </c>
      <c r="S123" s="30">
        <v>10000</v>
      </c>
    </row>
    <row r="124" spans="2:19" ht="31.5">
      <c r="B124" s="25"/>
      <c r="C124" s="25"/>
      <c r="D124" s="29"/>
      <c r="E124" s="25"/>
      <c r="F124" s="45" t="s">
        <v>40</v>
      </c>
      <c r="G124" s="14">
        <f>G121-G122</f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2:19">
      <c r="B125" s="56" t="s">
        <v>59</v>
      </c>
      <c r="C125" s="8"/>
      <c r="D125" s="46"/>
      <c r="E125" s="8"/>
      <c r="F125" s="8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2:19" ht="17.25">
      <c r="B126" s="48" t="s">
        <v>60</v>
      </c>
      <c r="C126" s="54">
        <f>SUM(C128:C129)</f>
        <v>5</v>
      </c>
      <c r="D126" s="48"/>
      <c r="E126" s="48"/>
      <c r="F126" s="50" t="s">
        <v>27</v>
      </c>
      <c r="G126" s="42">
        <v>114000</v>
      </c>
      <c r="H126" s="52">
        <v>36774.199999999997</v>
      </c>
      <c r="I126" s="52">
        <v>38000</v>
      </c>
      <c r="J126" s="52">
        <v>38000</v>
      </c>
      <c r="K126" s="48"/>
      <c r="L126" s="48"/>
      <c r="M126" s="48"/>
      <c r="N126" s="48"/>
      <c r="O126" s="48"/>
      <c r="P126" s="48"/>
      <c r="Q126" s="48"/>
      <c r="R126" s="48"/>
      <c r="S126" s="48"/>
    </row>
    <row r="127" spans="2:19" ht="18.75">
      <c r="B127" s="25"/>
      <c r="C127" s="25"/>
      <c r="D127" s="25"/>
      <c r="E127" s="25"/>
      <c r="F127" s="66" t="s">
        <v>28</v>
      </c>
      <c r="G127" s="14">
        <f>SUM(G128:G129)</f>
        <v>112774.2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2:19" ht="30">
      <c r="B128" s="25"/>
      <c r="C128" s="25">
        <v>2</v>
      </c>
      <c r="D128" s="29" t="s">
        <v>31</v>
      </c>
      <c r="E128" s="25" t="s">
        <v>32</v>
      </c>
      <c r="F128" s="30">
        <v>7000</v>
      </c>
      <c r="G128" s="30">
        <f t="shared" ref="G128:G150" si="18">SUM(H128:S128)</f>
        <v>41548.39</v>
      </c>
      <c r="H128" s="30">
        <v>13548.39</v>
      </c>
      <c r="I128" s="30">
        <f>$F$128*$C$128</f>
        <v>14000</v>
      </c>
      <c r="J128" s="30">
        <f>$F$128*$C$128</f>
        <v>14000</v>
      </c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2:19" ht="30">
      <c r="B129" s="25"/>
      <c r="C129" s="25">
        <v>3</v>
      </c>
      <c r="D129" s="29" t="s">
        <v>31</v>
      </c>
      <c r="E129" s="25" t="s">
        <v>34</v>
      </c>
      <c r="F129" s="30">
        <v>8000</v>
      </c>
      <c r="G129" s="30">
        <f t="shared" si="18"/>
        <v>71225.81</v>
      </c>
      <c r="H129" s="30">
        <v>23225.81</v>
      </c>
      <c r="I129" s="30">
        <f>$F$129*$C$129</f>
        <v>24000</v>
      </c>
      <c r="J129" s="30">
        <f>$F$129*$C$129</f>
        <v>24000</v>
      </c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2:19" ht="31.5">
      <c r="B130" s="25"/>
      <c r="C130" s="25"/>
      <c r="D130" s="29"/>
      <c r="E130" s="25"/>
      <c r="F130" s="45" t="s">
        <v>40</v>
      </c>
      <c r="G130" s="14">
        <f>G126-G127</f>
        <v>1225.8000000000029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2:19">
      <c r="B131" s="56" t="s">
        <v>59</v>
      </c>
      <c r="C131" s="8"/>
      <c r="D131" s="46"/>
      <c r="E131" s="8"/>
      <c r="F131" s="8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2:19" ht="17.25">
      <c r="B132" s="48" t="s">
        <v>61</v>
      </c>
      <c r="C132" s="54">
        <v>1</v>
      </c>
      <c r="D132" s="49"/>
      <c r="E132" s="48"/>
      <c r="F132" s="50" t="s">
        <v>27</v>
      </c>
      <c r="G132" s="42">
        <v>63000</v>
      </c>
      <c r="H132" s="48"/>
      <c r="I132" s="48"/>
      <c r="J132" s="48"/>
      <c r="K132" s="52">
        <v>7000</v>
      </c>
      <c r="L132" s="52">
        <v>7000</v>
      </c>
      <c r="M132" s="52">
        <v>7000</v>
      </c>
      <c r="N132" s="52">
        <v>7000</v>
      </c>
      <c r="O132" s="52">
        <v>7000</v>
      </c>
      <c r="P132" s="52">
        <v>7000</v>
      </c>
      <c r="Q132" s="52">
        <v>7000</v>
      </c>
      <c r="R132" s="52">
        <v>7000</v>
      </c>
      <c r="S132" s="52">
        <v>7000</v>
      </c>
    </row>
    <row r="133" spans="2:19" ht="18.75">
      <c r="B133" s="25"/>
      <c r="C133" s="25"/>
      <c r="D133" s="29"/>
      <c r="E133" s="25"/>
      <c r="F133" s="66" t="s">
        <v>28</v>
      </c>
      <c r="G133" s="14">
        <f>G134</f>
        <v>63000</v>
      </c>
      <c r="H133" s="25"/>
      <c r="I133" s="25"/>
      <c r="J133" s="25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2:19" ht="30">
      <c r="B134" s="25"/>
      <c r="C134" s="25">
        <v>1</v>
      </c>
      <c r="D134" s="29" t="s">
        <v>37</v>
      </c>
      <c r="E134" s="25" t="s">
        <v>32</v>
      </c>
      <c r="F134" s="30">
        <v>7000</v>
      </c>
      <c r="G134" s="31">
        <f t="shared" si="18"/>
        <v>63000</v>
      </c>
      <c r="H134" s="25"/>
      <c r="I134" s="25"/>
      <c r="J134" s="25"/>
      <c r="K134" s="30">
        <v>7000</v>
      </c>
      <c r="L134" s="30">
        <v>7000</v>
      </c>
      <c r="M134" s="30">
        <v>7000</v>
      </c>
      <c r="N134" s="30">
        <v>7000</v>
      </c>
      <c r="O134" s="30">
        <v>7000</v>
      </c>
      <c r="P134" s="30">
        <v>7000</v>
      </c>
      <c r="Q134" s="30">
        <v>7000</v>
      </c>
      <c r="R134" s="30">
        <v>7000</v>
      </c>
      <c r="S134" s="30">
        <v>7000</v>
      </c>
    </row>
    <row r="135" spans="2:19" ht="31.5">
      <c r="B135" s="25"/>
      <c r="C135" s="25"/>
      <c r="D135" s="29"/>
      <c r="E135" s="25"/>
      <c r="F135" s="45" t="s">
        <v>40</v>
      </c>
      <c r="G135" s="14">
        <f>G132-G133</f>
        <v>0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2:19" ht="15.75">
      <c r="B136" s="56" t="s">
        <v>59</v>
      </c>
      <c r="C136" s="8"/>
      <c r="D136" s="46"/>
      <c r="E136" s="8"/>
      <c r="F136" s="67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2:19" ht="17.25">
      <c r="B137" s="48" t="s">
        <v>62</v>
      </c>
      <c r="C137" s="54">
        <v>2</v>
      </c>
      <c r="D137" s="49"/>
      <c r="E137" s="48"/>
      <c r="F137" s="50" t="s">
        <v>27</v>
      </c>
      <c r="G137" s="42">
        <v>204000</v>
      </c>
      <c r="H137" s="48"/>
      <c r="I137" s="48"/>
      <c r="J137" s="48"/>
      <c r="K137" s="52">
        <v>18000</v>
      </c>
      <c r="L137" s="52">
        <v>18000</v>
      </c>
      <c r="M137" s="52">
        <v>18000</v>
      </c>
      <c r="N137" s="52">
        <v>18000</v>
      </c>
      <c r="O137" s="52">
        <v>18000</v>
      </c>
      <c r="P137" s="52">
        <v>18000</v>
      </c>
      <c r="Q137" s="52">
        <v>18000</v>
      </c>
      <c r="R137" s="52">
        <v>18000</v>
      </c>
      <c r="S137" s="52">
        <v>18000</v>
      </c>
    </row>
    <row r="138" spans="2:19" ht="18.75">
      <c r="B138" s="25"/>
      <c r="C138" s="25"/>
      <c r="D138" s="29"/>
      <c r="E138" s="25"/>
      <c r="F138" s="66" t="s">
        <v>28</v>
      </c>
      <c r="G138" s="14">
        <f>G139</f>
        <v>162000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2:19" ht="30">
      <c r="B139" s="25"/>
      <c r="C139" s="25">
        <v>2</v>
      </c>
      <c r="D139" s="29" t="s">
        <v>37</v>
      </c>
      <c r="E139" s="25" t="s">
        <v>34</v>
      </c>
      <c r="F139" s="30">
        <v>9000</v>
      </c>
      <c r="G139" s="31">
        <f t="shared" si="18"/>
        <v>162000</v>
      </c>
      <c r="H139" s="25"/>
      <c r="I139" s="25"/>
      <c r="J139" s="25"/>
      <c r="K139" s="30">
        <f>$F$139*$C$139</f>
        <v>18000</v>
      </c>
      <c r="L139" s="30">
        <f t="shared" ref="L139:S139" si="19">$F$139*$C$139</f>
        <v>18000</v>
      </c>
      <c r="M139" s="30">
        <f t="shared" si="19"/>
        <v>18000</v>
      </c>
      <c r="N139" s="30">
        <f t="shared" si="19"/>
        <v>18000</v>
      </c>
      <c r="O139" s="30">
        <f t="shared" si="19"/>
        <v>18000</v>
      </c>
      <c r="P139" s="30">
        <f t="shared" si="19"/>
        <v>18000</v>
      </c>
      <c r="Q139" s="30">
        <f t="shared" si="19"/>
        <v>18000</v>
      </c>
      <c r="R139" s="30">
        <f t="shared" si="19"/>
        <v>18000</v>
      </c>
      <c r="S139" s="30">
        <f t="shared" si="19"/>
        <v>18000</v>
      </c>
    </row>
    <row r="140" spans="2:19" ht="31.5">
      <c r="B140" s="25"/>
      <c r="C140" s="25"/>
      <c r="D140" s="29"/>
      <c r="E140" s="25"/>
      <c r="F140" s="45" t="s">
        <v>40</v>
      </c>
      <c r="G140" s="14">
        <f>G137-G139</f>
        <v>42000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2:19">
      <c r="B141" s="56" t="s">
        <v>59</v>
      </c>
      <c r="C141" s="8"/>
      <c r="D141" s="46"/>
      <c r="E141" s="8"/>
      <c r="F141" s="8"/>
      <c r="G141" s="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2:19" ht="17.25">
      <c r="B142" s="48" t="s">
        <v>63</v>
      </c>
      <c r="C142" s="39">
        <v>2</v>
      </c>
      <c r="D142" s="49"/>
      <c r="E142" s="48"/>
      <c r="F142" s="50" t="s">
        <v>27</v>
      </c>
      <c r="G142" s="42">
        <v>198000</v>
      </c>
      <c r="H142" s="48"/>
      <c r="I142" s="48"/>
      <c r="J142" s="48"/>
      <c r="K142" s="52">
        <v>20000</v>
      </c>
      <c r="L142" s="52">
        <v>20000</v>
      </c>
      <c r="M142" s="52">
        <v>20000</v>
      </c>
      <c r="N142" s="52">
        <v>20000</v>
      </c>
      <c r="O142" s="52">
        <v>20000</v>
      </c>
      <c r="P142" s="52">
        <v>20000</v>
      </c>
      <c r="Q142" s="52">
        <v>20000</v>
      </c>
      <c r="R142" s="52">
        <v>20000</v>
      </c>
      <c r="S142" s="52">
        <v>20000</v>
      </c>
    </row>
    <row r="143" spans="2:19" ht="18.75">
      <c r="B143" s="25"/>
      <c r="C143" s="25"/>
      <c r="D143" s="29"/>
      <c r="E143" s="25"/>
      <c r="F143" s="66" t="s">
        <v>28</v>
      </c>
      <c r="G143" s="14">
        <f>G144</f>
        <v>180000</v>
      </c>
      <c r="H143" s="25"/>
      <c r="I143" s="25"/>
      <c r="J143" s="25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2:19" ht="30">
      <c r="B144" s="25"/>
      <c r="C144" s="25">
        <v>2</v>
      </c>
      <c r="D144" s="29" t="s">
        <v>37</v>
      </c>
      <c r="E144" s="25" t="s">
        <v>34</v>
      </c>
      <c r="F144" s="30">
        <v>10000</v>
      </c>
      <c r="G144" s="31">
        <f t="shared" si="18"/>
        <v>180000</v>
      </c>
      <c r="H144" s="25"/>
      <c r="I144" s="25"/>
      <c r="J144" s="25"/>
      <c r="K144" s="30">
        <f>$F$144*$C$144</f>
        <v>20000</v>
      </c>
      <c r="L144" s="30">
        <f t="shared" ref="L144:S144" si="20">$F$144*$C$144</f>
        <v>20000</v>
      </c>
      <c r="M144" s="30">
        <f t="shared" si="20"/>
        <v>20000</v>
      </c>
      <c r="N144" s="30">
        <f t="shared" si="20"/>
        <v>20000</v>
      </c>
      <c r="O144" s="30">
        <f t="shared" si="20"/>
        <v>20000</v>
      </c>
      <c r="P144" s="30">
        <f t="shared" si="20"/>
        <v>20000</v>
      </c>
      <c r="Q144" s="30">
        <f t="shared" si="20"/>
        <v>20000</v>
      </c>
      <c r="R144" s="30">
        <f t="shared" si="20"/>
        <v>20000</v>
      </c>
      <c r="S144" s="30">
        <f t="shared" si="20"/>
        <v>20000</v>
      </c>
    </row>
    <row r="145" spans="2:19" ht="31.5">
      <c r="B145" s="25"/>
      <c r="C145" s="25"/>
      <c r="D145" s="29"/>
      <c r="E145" s="25"/>
      <c r="F145" s="45" t="s">
        <v>40</v>
      </c>
      <c r="G145" s="14">
        <f>G142-G144</f>
        <v>18000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2:19" ht="15.75">
      <c r="B146" s="56" t="s">
        <v>64</v>
      </c>
      <c r="C146" s="8"/>
      <c r="D146" s="46"/>
      <c r="E146" s="8"/>
      <c r="F146" s="67"/>
      <c r="G146" s="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2:19" ht="17.25">
      <c r="B147" s="48" t="s">
        <v>65</v>
      </c>
      <c r="C147" s="54">
        <f>SUM(C149:C150)</f>
        <v>2</v>
      </c>
      <c r="D147" s="49"/>
      <c r="E147" s="48"/>
      <c r="F147" s="50" t="s">
        <v>27</v>
      </c>
      <c r="G147" s="42">
        <v>40500</v>
      </c>
      <c r="H147" s="52">
        <v>13064.516129032258</v>
      </c>
      <c r="I147" s="52">
        <v>13500</v>
      </c>
      <c r="J147" s="52">
        <v>13500</v>
      </c>
      <c r="K147" s="48"/>
      <c r="L147" s="48"/>
      <c r="M147" s="48"/>
      <c r="N147" s="48"/>
      <c r="O147" s="48"/>
      <c r="P147" s="48"/>
      <c r="Q147" s="48"/>
      <c r="R147" s="48"/>
      <c r="S147" s="48"/>
    </row>
    <row r="148" spans="2:19" ht="18.75">
      <c r="B148" s="25"/>
      <c r="C148" s="25"/>
      <c r="D148" s="29"/>
      <c r="E148" s="25"/>
      <c r="F148" s="66" t="s">
        <v>28</v>
      </c>
      <c r="G148" s="14">
        <f>SUM(G149:G150)</f>
        <v>40064.516129032258</v>
      </c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2:19" ht="30">
      <c r="B149" s="25"/>
      <c r="C149" s="25">
        <v>1</v>
      </c>
      <c r="D149" s="29" t="s">
        <v>31</v>
      </c>
      <c r="E149" s="25" t="s">
        <v>32</v>
      </c>
      <c r="F149" s="30">
        <v>6500</v>
      </c>
      <c r="G149" s="31">
        <f t="shared" si="18"/>
        <v>19290.322580645163</v>
      </c>
      <c r="H149" s="30">
        <v>6290.3225806451619</v>
      </c>
      <c r="I149" s="30">
        <v>6500</v>
      </c>
      <c r="J149" s="30">
        <v>6500</v>
      </c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2:19" ht="30">
      <c r="B150" s="25"/>
      <c r="C150" s="25">
        <v>1</v>
      </c>
      <c r="D150" s="29" t="s">
        <v>31</v>
      </c>
      <c r="E150" s="25" t="s">
        <v>32</v>
      </c>
      <c r="F150" s="30">
        <v>7000</v>
      </c>
      <c r="G150" s="31">
        <f t="shared" si="18"/>
        <v>20774.193548387098</v>
      </c>
      <c r="H150" s="30">
        <v>6774.1935483870966</v>
      </c>
      <c r="I150" s="30">
        <v>7000</v>
      </c>
      <c r="J150" s="30">
        <v>7000</v>
      </c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2:19" ht="31.5">
      <c r="B151" s="25"/>
      <c r="C151" s="25"/>
      <c r="D151" s="25"/>
      <c r="E151" s="25"/>
      <c r="F151" s="45" t="s">
        <v>40</v>
      </c>
      <c r="G151" s="14">
        <f>G147-G148</f>
        <v>435.4838709677424</v>
      </c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2:19" ht="15.75">
      <c r="B152" s="56" t="s">
        <v>66</v>
      </c>
      <c r="C152" s="8"/>
      <c r="D152" s="8"/>
      <c r="E152" s="8"/>
      <c r="F152" s="67"/>
      <c r="G152" s="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2:19" ht="17.25">
      <c r="B153" s="48" t="s">
        <v>67</v>
      </c>
      <c r="C153" s="39">
        <f>SUM(C155:C159)</f>
        <v>6</v>
      </c>
      <c r="D153" s="48"/>
      <c r="E153" s="48"/>
      <c r="F153" s="50" t="s">
        <v>27</v>
      </c>
      <c r="G153" s="42">
        <v>124500</v>
      </c>
      <c r="H153" s="52">
        <v>40161.287096774198</v>
      </c>
      <c r="I153" s="52">
        <v>41500</v>
      </c>
      <c r="J153" s="52">
        <v>41500</v>
      </c>
      <c r="K153" s="48"/>
      <c r="L153" s="48"/>
      <c r="M153" s="48"/>
      <c r="N153" s="48"/>
      <c r="O153" s="48"/>
      <c r="P153" s="48"/>
      <c r="Q153" s="48"/>
      <c r="R153" s="48"/>
      <c r="S153" s="48"/>
    </row>
    <row r="154" spans="2:19" ht="18.75">
      <c r="B154" s="25"/>
      <c r="C154" s="25"/>
      <c r="D154" s="25"/>
      <c r="E154" s="25"/>
      <c r="F154" s="66" t="s">
        <v>28</v>
      </c>
      <c r="G154" s="14">
        <f>SUM(G155:G159)</f>
        <v>123161.28709677421</v>
      </c>
      <c r="H154" s="30"/>
      <c r="I154" s="30"/>
      <c r="J154" s="30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2:19" ht="30">
      <c r="B155" s="25"/>
      <c r="C155" s="25">
        <v>1</v>
      </c>
      <c r="D155" s="29" t="s">
        <v>31</v>
      </c>
      <c r="E155" s="25" t="s">
        <v>32</v>
      </c>
      <c r="F155" s="30">
        <v>6500</v>
      </c>
      <c r="G155" s="31">
        <f t="shared" ref="G155:G172" si="21">SUM(H155:S155)</f>
        <v>19290.322580645163</v>
      </c>
      <c r="H155" s="30">
        <v>6290.3225806451619</v>
      </c>
      <c r="I155" s="30">
        <v>6500</v>
      </c>
      <c r="J155" s="30">
        <v>6500</v>
      </c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2:19" ht="30">
      <c r="B156" s="25"/>
      <c r="C156" s="25">
        <v>1</v>
      </c>
      <c r="D156" s="29" t="s">
        <v>31</v>
      </c>
      <c r="E156" s="25" t="s">
        <v>32</v>
      </c>
      <c r="F156" s="30">
        <v>7000</v>
      </c>
      <c r="G156" s="31">
        <f t="shared" si="21"/>
        <v>20774.193548387098</v>
      </c>
      <c r="H156" s="30">
        <v>6774.1935483870966</v>
      </c>
      <c r="I156" s="30">
        <v>7000</v>
      </c>
      <c r="J156" s="30">
        <v>7000</v>
      </c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2:19" ht="30">
      <c r="B157" s="25"/>
      <c r="C157" s="25">
        <v>1</v>
      </c>
      <c r="D157" s="29" t="s">
        <v>31</v>
      </c>
      <c r="E157" s="25" t="s">
        <v>32</v>
      </c>
      <c r="F157" s="30">
        <v>8000</v>
      </c>
      <c r="G157" s="31">
        <f t="shared" si="21"/>
        <v>23741.93548387097</v>
      </c>
      <c r="H157" s="30">
        <v>7741.9354838709678</v>
      </c>
      <c r="I157" s="30">
        <v>8000</v>
      </c>
      <c r="J157" s="30">
        <v>8000</v>
      </c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2:19" ht="30">
      <c r="B158" s="25"/>
      <c r="C158" s="25">
        <v>2</v>
      </c>
      <c r="D158" s="29" t="s">
        <v>31</v>
      </c>
      <c r="E158" s="25" t="s">
        <v>32</v>
      </c>
      <c r="F158" s="30">
        <v>6000</v>
      </c>
      <c r="G158" s="31">
        <f t="shared" si="21"/>
        <v>35612.9</v>
      </c>
      <c r="H158" s="30">
        <v>11612.9</v>
      </c>
      <c r="I158" s="30">
        <f>$F$158*$C$158</f>
        <v>12000</v>
      </c>
      <c r="J158" s="30">
        <f>$F$158*$C$158</f>
        <v>12000</v>
      </c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2:19" ht="30">
      <c r="B159" s="25"/>
      <c r="C159" s="25">
        <v>1</v>
      </c>
      <c r="D159" s="29" t="s">
        <v>31</v>
      </c>
      <c r="E159" s="25" t="s">
        <v>34</v>
      </c>
      <c r="F159" s="30">
        <v>8000</v>
      </c>
      <c r="G159" s="31">
        <f t="shared" si="21"/>
        <v>23741.93548387097</v>
      </c>
      <c r="H159" s="30">
        <v>7741.9354838709678</v>
      </c>
      <c r="I159" s="30">
        <v>8000</v>
      </c>
      <c r="J159" s="30">
        <v>8000</v>
      </c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2:19" ht="31.5">
      <c r="B160" s="25"/>
      <c r="C160" s="25"/>
      <c r="D160" s="29"/>
      <c r="E160" s="25"/>
      <c r="F160" s="45" t="s">
        <v>40</v>
      </c>
      <c r="G160" s="14">
        <f>G153-G154</f>
        <v>1338.7129032257944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2:20" ht="15.75">
      <c r="B161" s="56" t="s">
        <v>66</v>
      </c>
      <c r="C161" s="8"/>
      <c r="D161" s="46"/>
      <c r="E161" s="8"/>
      <c r="F161" s="67"/>
      <c r="G161" s="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2:20" ht="17.25">
      <c r="B162" s="48" t="s">
        <v>68</v>
      </c>
      <c r="C162" s="39">
        <v>2</v>
      </c>
      <c r="D162" s="49"/>
      <c r="E162" s="48"/>
      <c r="F162" s="50" t="s">
        <v>27</v>
      </c>
      <c r="G162" s="42">
        <v>122500</v>
      </c>
      <c r="H162" s="48"/>
      <c r="I162" s="48"/>
      <c r="J162" s="48"/>
      <c r="K162" s="52">
        <v>13500</v>
      </c>
      <c r="L162" s="52">
        <v>13500</v>
      </c>
      <c r="M162" s="52">
        <v>13500</v>
      </c>
      <c r="N162" s="52">
        <v>13500</v>
      </c>
      <c r="O162" s="52">
        <v>13500</v>
      </c>
      <c r="P162" s="52">
        <v>13500</v>
      </c>
      <c r="Q162" s="52">
        <v>13500</v>
      </c>
      <c r="R162" s="52">
        <v>13500</v>
      </c>
      <c r="S162" s="52">
        <v>13500</v>
      </c>
    </row>
    <row r="163" spans="2:20" ht="18.75">
      <c r="B163" s="25"/>
      <c r="C163" s="25"/>
      <c r="D163" s="29"/>
      <c r="E163" s="25"/>
      <c r="F163" s="66" t="s">
        <v>28</v>
      </c>
      <c r="G163" s="14">
        <f>SUM(G164:G165)</f>
        <v>121500</v>
      </c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2:20" ht="30">
      <c r="B164" s="25"/>
      <c r="C164" s="25">
        <v>1</v>
      </c>
      <c r="D164" s="29" t="s">
        <v>69</v>
      </c>
      <c r="E164" s="25" t="s">
        <v>32</v>
      </c>
      <c r="F164" s="69">
        <v>7000</v>
      </c>
      <c r="G164" s="31">
        <f t="shared" si="21"/>
        <v>63000</v>
      </c>
      <c r="H164" s="25"/>
      <c r="I164" s="25"/>
      <c r="J164" s="25"/>
      <c r="K164" s="69">
        <v>7000</v>
      </c>
      <c r="L164" s="69">
        <v>7000</v>
      </c>
      <c r="M164" s="69">
        <v>7000</v>
      </c>
      <c r="N164" s="69">
        <v>7000</v>
      </c>
      <c r="O164" s="69">
        <v>7000</v>
      </c>
      <c r="P164" s="69">
        <v>7000</v>
      </c>
      <c r="Q164" s="69">
        <v>7000</v>
      </c>
      <c r="R164" s="69">
        <v>7000</v>
      </c>
      <c r="S164" s="69">
        <v>7000</v>
      </c>
    </row>
    <row r="165" spans="2:20" ht="30">
      <c r="B165" s="25"/>
      <c r="C165" s="25">
        <v>1</v>
      </c>
      <c r="D165" s="29" t="s">
        <v>69</v>
      </c>
      <c r="E165" s="25" t="s">
        <v>32</v>
      </c>
      <c r="F165" s="69">
        <v>6500</v>
      </c>
      <c r="G165" s="31">
        <f t="shared" si="21"/>
        <v>58500</v>
      </c>
      <c r="H165" s="25"/>
      <c r="I165" s="25"/>
      <c r="J165" s="25"/>
      <c r="K165" s="69">
        <v>6500</v>
      </c>
      <c r="L165" s="69">
        <v>6500</v>
      </c>
      <c r="M165" s="69">
        <v>6500</v>
      </c>
      <c r="N165" s="69">
        <v>6500</v>
      </c>
      <c r="O165" s="69">
        <v>6500</v>
      </c>
      <c r="P165" s="69">
        <v>6500</v>
      </c>
      <c r="Q165" s="69">
        <v>6500</v>
      </c>
      <c r="R165" s="69">
        <v>6500</v>
      </c>
      <c r="S165" s="69">
        <v>6500</v>
      </c>
      <c r="T165" s="70"/>
    </row>
    <row r="166" spans="2:20" ht="31.5">
      <c r="B166" s="25"/>
      <c r="C166" s="25"/>
      <c r="D166" s="29"/>
      <c r="E166" s="25"/>
      <c r="F166" s="45" t="s">
        <v>40</v>
      </c>
      <c r="G166" s="33">
        <f>G162-G163</f>
        <v>1000</v>
      </c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2:20" ht="15.75">
      <c r="B167" s="56" t="s">
        <v>66</v>
      </c>
      <c r="C167" s="8"/>
      <c r="D167" s="46"/>
      <c r="E167" s="8"/>
      <c r="F167" s="67"/>
      <c r="G167" s="7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2:20" ht="17.25">
      <c r="B168" s="48" t="s">
        <v>70</v>
      </c>
      <c r="C168" s="39">
        <f>SUM(C170:C172)</f>
        <v>8</v>
      </c>
      <c r="D168" s="49"/>
      <c r="E168" s="48"/>
      <c r="F168" s="50" t="s">
        <v>27</v>
      </c>
      <c r="G168" s="42">
        <v>552000</v>
      </c>
      <c r="H168" s="48"/>
      <c r="I168" s="48"/>
      <c r="J168" s="48"/>
      <c r="K168" s="52">
        <v>61000</v>
      </c>
      <c r="L168" s="52">
        <v>61000</v>
      </c>
      <c r="M168" s="52">
        <v>61000</v>
      </c>
      <c r="N168" s="52">
        <v>61000</v>
      </c>
      <c r="O168" s="52">
        <v>61000</v>
      </c>
      <c r="P168" s="52">
        <v>61000</v>
      </c>
      <c r="Q168" s="52">
        <v>61000</v>
      </c>
      <c r="R168" s="52">
        <v>61000</v>
      </c>
      <c r="S168" s="52">
        <v>61000</v>
      </c>
    </row>
    <row r="169" spans="2:20" ht="18.75">
      <c r="B169" s="25"/>
      <c r="C169" s="25"/>
      <c r="D169" s="29"/>
      <c r="E169" s="25"/>
      <c r="F169" s="66" t="s">
        <v>28</v>
      </c>
      <c r="G169" s="14">
        <f>SUM(G170:G172)</f>
        <v>549000</v>
      </c>
      <c r="H169" s="25"/>
      <c r="I169" s="25"/>
      <c r="J169" s="25"/>
      <c r="K169" s="30"/>
      <c r="L169" s="30"/>
      <c r="M169" s="30"/>
      <c r="N169" s="30"/>
      <c r="O169" s="30"/>
      <c r="P169" s="30"/>
      <c r="Q169" s="30"/>
      <c r="R169" s="30"/>
      <c r="S169" s="30"/>
    </row>
    <row r="170" spans="2:20" ht="30">
      <c r="B170" s="25"/>
      <c r="C170" s="25">
        <v>5</v>
      </c>
      <c r="D170" s="29" t="s">
        <v>37</v>
      </c>
      <c r="E170" s="25" t="s">
        <v>32</v>
      </c>
      <c r="F170" s="30">
        <v>7000</v>
      </c>
      <c r="G170" s="31">
        <f t="shared" si="21"/>
        <v>315000</v>
      </c>
      <c r="H170" s="25"/>
      <c r="I170" s="25"/>
      <c r="J170" s="25"/>
      <c r="K170" s="30">
        <f>$F$170*$C$170</f>
        <v>35000</v>
      </c>
      <c r="L170" s="30">
        <f t="shared" ref="L170:S170" si="22">$F$170*$C$170</f>
        <v>35000</v>
      </c>
      <c r="M170" s="30">
        <f t="shared" si="22"/>
        <v>35000</v>
      </c>
      <c r="N170" s="30">
        <f t="shared" si="22"/>
        <v>35000</v>
      </c>
      <c r="O170" s="30">
        <f t="shared" si="22"/>
        <v>35000</v>
      </c>
      <c r="P170" s="30">
        <f t="shared" si="22"/>
        <v>35000</v>
      </c>
      <c r="Q170" s="30">
        <f t="shared" si="22"/>
        <v>35000</v>
      </c>
      <c r="R170" s="30">
        <f t="shared" si="22"/>
        <v>35000</v>
      </c>
      <c r="S170" s="30">
        <f t="shared" si="22"/>
        <v>35000</v>
      </c>
    </row>
    <row r="171" spans="2:20" ht="30">
      <c r="B171" s="25"/>
      <c r="C171" s="25">
        <v>1</v>
      </c>
      <c r="D171" s="29" t="s">
        <v>37</v>
      </c>
      <c r="E171" s="25" t="s">
        <v>32</v>
      </c>
      <c r="F171" s="30">
        <v>8000</v>
      </c>
      <c r="G171" s="31">
        <f t="shared" si="21"/>
        <v>72000</v>
      </c>
      <c r="H171" s="25"/>
      <c r="I171" s="25"/>
      <c r="J171" s="25"/>
      <c r="K171" s="30">
        <v>8000</v>
      </c>
      <c r="L171" s="30">
        <v>8000</v>
      </c>
      <c r="M171" s="30">
        <v>8000</v>
      </c>
      <c r="N171" s="30">
        <v>8000</v>
      </c>
      <c r="O171" s="30">
        <v>8000</v>
      </c>
      <c r="P171" s="30">
        <v>8000</v>
      </c>
      <c r="Q171" s="30">
        <v>8000</v>
      </c>
      <c r="R171" s="30">
        <v>8000</v>
      </c>
      <c r="S171" s="30">
        <v>8000</v>
      </c>
    </row>
    <row r="172" spans="2:20" ht="30">
      <c r="B172" s="25"/>
      <c r="C172" s="25">
        <v>2</v>
      </c>
      <c r="D172" s="29" t="s">
        <v>37</v>
      </c>
      <c r="E172" s="25" t="s">
        <v>34</v>
      </c>
      <c r="F172" s="30">
        <v>9000</v>
      </c>
      <c r="G172" s="31">
        <f t="shared" si="21"/>
        <v>162000</v>
      </c>
      <c r="H172" s="25"/>
      <c r="I172" s="25"/>
      <c r="J172" s="25"/>
      <c r="K172" s="30">
        <f t="shared" ref="K172:S172" si="23">$F$172*$C$172</f>
        <v>18000</v>
      </c>
      <c r="L172" s="30">
        <f t="shared" si="23"/>
        <v>18000</v>
      </c>
      <c r="M172" s="30">
        <f t="shared" si="23"/>
        <v>18000</v>
      </c>
      <c r="N172" s="30">
        <f t="shared" si="23"/>
        <v>18000</v>
      </c>
      <c r="O172" s="30">
        <f t="shared" si="23"/>
        <v>18000</v>
      </c>
      <c r="P172" s="30">
        <f t="shared" si="23"/>
        <v>18000</v>
      </c>
      <c r="Q172" s="30">
        <f t="shared" si="23"/>
        <v>18000</v>
      </c>
      <c r="R172" s="30">
        <f t="shared" si="23"/>
        <v>18000</v>
      </c>
      <c r="S172" s="30">
        <f t="shared" si="23"/>
        <v>18000</v>
      </c>
    </row>
    <row r="173" spans="2:20" ht="31.5">
      <c r="B173" s="25"/>
      <c r="C173" s="25"/>
      <c r="D173" s="25"/>
      <c r="E173" s="25"/>
      <c r="F173" s="45" t="s">
        <v>40</v>
      </c>
      <c r="G173" s="33">
        <f>G168-G169</f>
        <v>3000</v>
      </c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2:20" ht="15.75">
      <c r="B174" s="56" t="s">
        <v>71</v>
      </c>
      <c r="C174" s="8"/>
      <c r="D174" s="8"/>
      <c r="E174" s="8"/>
      <c r="F174" s="67"/>
      <c r="G174" s="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2:20" ht="17.25">
      <c r="B175" s="48" t="s">
        <v>72</v>
      </c>
      <c r="C175" s="39">
        <v>2</v>
      </c>
      <c r="D175" s="48"/>
      <c r="E175" s="48"/>
      <c r="F175" s="50" t="s">
        <v>27</v>
      </c>
      <c r="G175" s="68">
        <v>39000</v>
      </c>
      <c r="H175" s="52">
        <v>12580.65</v>
      </c>
      <c r="I175" s="52">
        <v>13000</v>
      </c>
      <c r="J175" s="52">
        <v>13000</v>
      </c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2:20" ht="18.75">
      <c r="B176" s="25"/>
      <c r="C176" s="25"/>
      <c r="D176" s="25"/>
      <c r="E176" s="25"/>
      <c r="F176" s="66" t="s">
        <v>28</v>
      </c>
      <c r="G176" s="33">
        <f>G177</f>
        <v>38580.65</v>
      </c>
      <c r="H176" s="30"/>
      <c r="I176" s="30"/>
      <c r="J176" s="30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2:19" ht="30">
      <c r="B177" s="25"/>
      <c r="C177" s="25">
        <v>2</v>
      </c>
      <c r="D177" s="29" t="s">
        <v>31</v>
      </c>
      <c r="E177" s="25" t="s">
        <v>32</v>
      </c>
      <c r="F177" s="30">
        <v>6500</v>
      </c>
      <c r="G177" s="31">
        <f t="shared" ref="G177" si="24">SUM(H177:S177)</f>
        <v>38580.65</v>
      </c>
      <c r="H177" s="30">
        <v>12580.65</v>
      </c>
      <c r="I177" s="30">
        <f>$F$177*$C$177</f>
        <v>13000</v>
      </c>
      <c r="J177" s="30">
        <f>$F$177*$C$177</f>
        <v>13000</v>
      </c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2:19" ht="31.5">
      <c r="B178" s="25"/>
      <c r="C178" s="25"/>
      <c r="D178" s="25"/>
      <c r="E178" s="25"/>
      <c r="F178" s="45" t="s">
        <v>40</v>
      </c>
      <c r="G178" s="14">
        <f>G175-G176</f>
        <v>419.34999999999854</v>
      </c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2:19">
      <c r="B179" s="56" t="s">
        <v>73</v>
      </c>
      <c r="C179" s="8"/>
      <c r="D179" s="8"/>
      <c r="E179" s="8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2:19" ht="17.25">
      <c r="B180" s="48" t="s">
        <v>74</v>
      </c>
      <c r="C180" s="48"/>
      <c r="D180" s="48"/>
      <c r="E180" s="48"/>
      <c r="F180" s="50" t="s">
        <v>27</v>
      </c>
      <c r="G180" s="68">
        <v>6253</v>
      </c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</row>
    <row r="181" spans="2:19" ht="18.75">
      <c r="B181" s="25"/>
      <c r="C181" s="25"/>
      <c r="D181" s="25"/>
      <c r="E181" s="25"/>
      <c r="F181" s="66" t="s">
        <v>28</v>
      </c>
      <c r="G181" s="33">
        <v>0</v>
      </c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2:19" ht="31.5">
      <c r="B182" s="25"/>
      <c r="C182" s="25"/>
      <c r="D182" s="25"/>
      <c r="E182" s="25"/>
      <c r="F182" s="45" t="s">
        <v>40</v>
      </c>
      <c r="G182" s="33">
        <f>G180-G181</f>
        <v>6253</v>
      </c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2:19" ht="15.75">
      <c r="B183" s="71" t="s">
        <v>75</v>
      </c>
      <c r="C183" s="25"/>
      <c r="D183" s="25"/>
      <c r="E183" s="25"/>
      <c r="F183" s="45"/>
      <c r="G183" s="31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2:19" ht="17.25">
      <c r="B184" s="20" t="s">
        <v>76</v>
      </c>
      <c r="C184" s="72">
        <f>SUM(C186:C197)</f>
        <v>49</v>
      </c>
      <c r="D184" s="20"/>
      <c r="E184" s="20"/>
      <c r="F184" s="50" t="s">
        <v>27</v>
      </c>
      <c r="G184" s="73">
        <v>979033</v>
      </c>
      <c r="H184" s="55">
        <v>329032.27548387094</v>
      </c>
      <c r="I184" s="55">
        <v>325000</v>
      </c>
      <c r="J184" s="55">
        <v>325000</v>
      </c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2:19" ht="18.75">
      <c r="B185" s="25"/>
      <c r="C185" s="25"/>
      <c r="D185" s="25"/>
      <c r="E185" s="25"/>
      <c r="F185" s="66" t="s">
        <v>28</v>
      </c>
      <c r="G185" s="33">
        <f>SUM(G186:G197)</f>
        <v>979032.275483871</v>
      </c>
      <c r="H185" s="30"/>
      <c r="I185" s="30"/>
      <c r="J185" s="30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2:19" ht="30">
      <c r="B186" s="25"/>
      <c r="C186" s="25">
        <v>1</v>
      </c>
      <c r="D186" s="29" t="s">
        <v>31</v>
      </c>
      <c r="E186" s="25" t="s">
        <v>32</v>
      </c>
      <c r="F186" s="30">
        <v>4000</v>
      </c>
      <c r="G186" s="31">
        <f t="shared" ref="G186:G197" si="25">SUM(H186:S186)</f>
        <v>11870.967741935485</v>
      </c>
      <c r="H186" s="30">
        <v>3870.9677419354839</v>
      </c>
      <c r="I186" s="30">
        <v>4000</v>
      </c>
      <c r="J186" s="30">
        <v>4000</v>
      </c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2:19" ht="30">
      <c r="B187" s="25"/>
      <c r="C187" s="25">
        <v>1</v>
      </c>
      <c r="D187" s="29" t="s">
        <v>31</v>
      </c>
      <c r="E187" s="25" t="s">
        <v>32</v>
      </c>
      <c r="F187" s="30">
        <v>4500</v>
      </c>
      <c r="G187" s="31">
        <f t="shared" si="25"/>
        <v>13354.83870967742</v>
      </c>
      <c r="H187" s="30">
        <v>4354.8387096774195</v>
      </c>
      <c r="I187" s="30">
        <v>4500</v>
      </c>
      <c r="J187" s="30">
        <v>4500</v>
      </c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2:19" ht="30">
      <c r="B188" s="25"/>
      <c r="C188" s="25">
        <v>1</v>
      </c>
      <c r="D188" s="29" t="s">
        <v>31</v>
      </c>
      <c r="E188" s="25" t="s">
        <v>32</v>
      </c>
      <c r="F188" s="30">
        <v>5000</v>
      </c>
      <c r="G188" s="31">
        <f t="shared" si="25"/>
        <v>14838.709677419354</v>
      </c>
      <c r="H188" s="30">
        <v>4838.7096774193542</v>
      </c>
      <c r="I188" s="30">
        <v>5000</v>
      </c>
      <c r="J188" s="30">
        <v>5000</v>
      </c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2:19" ht="30">
      <c r="B189" s="25"/>
      <c r="C189" s="25">
        <v>16</v>
      </c>
      <c r="D189" s="29" t="s">
        <v>31</v>
      </c>
      <c r="E189" s="25" t="s">
        <v>32</v>
      </c>
      <c r="F189" s="30">
        <v>6000</v>
      </c>
      <c r="G189" s="31">
        <f t="shared" si="25"/>
        <v>284903.25</v>
      </c>
      <c r="H189" s="30">
        <v>92903.25</v>
      </c>
      <c r="I189" s="30">
        <f>$F$189*$C$189</f>
        <v>96000</v>
      </c>
      <c r="J189" s="30">
        <f>$F$189*$C$189</f>
        <v>96000</v>
      </c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2:19" ht="30">
      <c r="B190" s="25"/>
      <c r="C190" s="25">
        <v>1</v>
      </c>
      <c r="D190" s="29" t="s">
        <v>31</v>
      </c>
      <c r="E190" s="25" t="s">
        <v>32</v>
      </c>
      <c r="F190" s="30">
        <v>6500</v>
      </c>
      <c r="G190" s="31">
        <f t="shared" si="25"/>
        <v>19290.322580645163</v>
      </c>
      <c r="H190" s="30">
        <v>6290.3225806451619</v>
      </c>
      <c r="I190" s="30">
        <v>6500</v>
      </c>
      <c r="J190" s="30">
        <v>6500</v>
      </c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2:19" ht="30">
      <c r="B191" s="25"/>
      <c r="C191" s="25">
        <v>15</v>
      </c>
      <c r="D191" s="29" t="s">
        <v>31</v>
      </c>
      <c r="E191" s="25" t="s">
        <v>32</v>
      </c>
      <c r="F191" s="30">
        <v>7000</v>
      </c>
      <c r="G191" s="31">
        <f t="shared" si="25"/>
        <v>297612.90000000002</v>
      </c>
      <c r="H191" s="30">
        <v>101612.9</v>
      </c>
      <c r="I191" s="30">
        <f>$F$191*$C$191-7000</f>
        <v>98000</v>
      </c>
      <c r="J191" s="30">
        <f>$F$191*$C$191-7000</f>
        <v>98000</v>
      </c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2:19" ht="30">
      <c r="B192" s="25"/>
      <c r="C192" s="25">
        <v>3</v>
      </c>
      <c r="D192" s="29" t="s">
        <v>31</v>
      </c>
      <c r="E192" s="25" t="s">
        <v>32</v>
      </c>
      <c r="F192" s="30">
        <v>8000</v>
      </c>
      <c r="G192" s="31">
        <f t="shared" si="25"/>
        <v>55225.8</v>
      </c>
      <c r="H192" s="30">
        <v>23225.8</v>
      </c>
      <c r="I192" s="30">
        <f>$C$192*$F$192-8000</f>
        <v>16000</v>
      </c>
      <c r="J192" s="30">
        <f>$C$192*$F$192-8000</f>
        <v>16000</v>
      </c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2:19" ht="30">
      <c r="B193" s="25"/>
      <c r="C193" s="25">
        <v>1</v>
      </c>
      <c r="D193" s="29" t="s">
        <v>31</v>
      </c>
      <c r="E193" s="25" t="s">
        <v>32</v>
      </c>
      <c r="F193" s="30">
        <v>10000</v>
      </c>
      <c r="G193" s="31">
        <f t="shared" si="25"/>
        <v>29677.419354838708</v>
      </c>
      <c r="H193" s="30">
        <v>9677.4193548387084</v>
      </c>
      <c r="I193" s="30">
        <v>10000</v>
      </c>
      <c r="J193" s="30">
        <v>10000</v>
      </c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2:19" ht="30">
      <c r="B194" s="25"/>
      <c r="C194" s="25">
        <v>2</v>
      </c>
      <c r="D194" s="29" t="s">
        <v>31</v>
      </c>
      <c r="E194" s="25" t="s">
        <v>77</v>
      </c>
      <c r="F194" s="30">
        <v>7000</v>
      </c>
      <c r="G194" s="31">
        <f t="shared" si="25"/>
        <v>41548.39</v>
      </c>
      <c r="H194" s="30">
        <v>13548.39</v>
      </c>
      <c r="I194" s="30">
        <f>$F$194*$C$194</f>
        <v>14000</v>
      </c>
      <c r="J194" s="30">
        <f>$F$194*$C$194</f>
        <v>14000</v>
      </c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2:19" ht="30">
      <c r="B195" s="25"/>
      <c r="C195" s="25">
        <v>4</v>
      </c>
      <c r="D195" s="29" t="s">
        <v>31</v>
      </c>
      <c r="E195" s="25" t="s">
        <v>77</v>
      </c>
      <c r="F195" s="30">
        <v>8000</v>
      </c>
      <c r="G195" s="31">
        <f t="shared" si="25"/>
        <v>94967.74</v>
      </c>
      <c r="H195" s="30">
        <v>30967.74</v>
      </c>
      <c r="I195" s="30">
        <f>$F$195*$C$195</f>
        <v>32000</v>
      </c>
      <c r="J195" s="30">
        <f>$F$195*$C$195</f>
        <v>32000</v>
      </c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2:19" ht="30">
      <c r="B196" s="25"/>
      <c r="C196" s="25">
        <v>1</v>
      </c>
      <c r="D196" s="29" t="s">
        <v>31</v>
      </c>
      <c r="E196" s="25" t="s">
        <v>77</v>
      </c>
      <c r="F196" s="30">
        <v>9000</v>
      </c>
      <c r="G196" s="31">
        <f t="shared" si="25"/>
        <v>26709.677419354841</v>
      </c>
      <c r="H196" s="30">
        <v>8709.677419354839</v>
      </c>
      <c r="I196" s="30">
        <v>9000</v>
      </c>
      <c r="J196" s="30">
        <v>9000</v>
      </c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2:19" ht="30">
      <c r="B197" s="25"/>
      <c r="C197" s="25">
        <v>3</v>
      </c>
      <c r="D197" s="29" t="s">
        <v>31</v>
      </c>
      <c r="E197" s="25" t="s">
        <v>77</v>
      </c>
      <c r="F197" s="30">
        <v>10000</v>
      </c>
      <c r="G197" s="31">
        <f t="shared" si="25"/>
        <v>89032.26</v>
      </c>
      <c r="H197" s="30">
        <v>29032.26</v>
      </c>
      <c r="I197" s="30">
        <f>$C$197*$F$197</f>
        <v>30000</v>
      </c>
      <c r="J197" s="30">
        <f>$C$197*$F$197</f>
        <v>30000</v>
      </c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2:19" ht="31.5">
      <c r="B198" s="25"/>
      <c r="C198" s="25"/>
      <c r="D198" s="25"/>
      <c r="E198" s="25"/>
      <c r="F198" s="45" t="s">
        <v>40</v>
      </c>
      <c r="G198" s="33">
        <f>G184-G185</f>
        <v>0.72451612900476903</v>
      </c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2:19" ht="15.75">
      <c r="B199" s="56" t="s">
        <v>75</v>
      </c>
      <c r="C199" s="8"/>
      <c r="D199" s="8"/>
      <c r="E199" s="8"/>
      <c r="F199" s="67"/>
      <c r="G199" s="7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2:19" ht="17.25">
      <c r="B200" s="48" t="s">
        <v>78</v>
      </c>
      <c r="C200" s="48">
        <v>1</v>
      </c>
      <c r="D200" s="48"/>
      <c r="E200" s="48"/>
      <c r="F200" s="50" t="s">
        <v>27</v>
      </c>
      <c r="G200" s="68">
        <v>54000</v>
      </c>
      <c r="H200" s="48"/>
      <c r="I200" s="48"/>
      <c r="J200" s="48"/>
      <c r="K200" s="52"/>
      <c r="L200" s="52">
        <v>6000</v>
      </c>
      <c r="M200" s="52">
        <v>6000</v>
      </c>
      <c r="N200" s="52">
        <v>6000</v>
      </c>
      <c r="O200" s="52">
        <v>6000</v>
      </c>
      <c r="P200" s="52">
        <v>6000</v>
      </c>
      <c r="Q200" s="52">
        <v>6000</v>
      </c>
      <c r="R200" s="52">
        <v>6000</v>
      </c>
      <c r="S200" s="52">
        <v>6000</v>
      </c>
    </row>
    <row r="201" spans="2:19" ht="18.75">
      <c r="B201" s="25"/>
      <c r="C201" s="25"/>
      <c r="D201" s="25"/>
      <c r="E201" s="25"/>
      <c r="F201" s="66" t="s">
        <v>28</v>
      </c>
      <c r="G201" s="33">
        <f>G202</f>
        <v>54000</v>
      </c>
      <c r="H201" s="25"/>
      <c r="I201" s="25"/>
      <c r="J201" s="25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2:19" ht="30">
      <c r="B202" s="25"/>
      <c r="C202" s="25">
        <v>1</v>
      </c>
      <c r="D202" s="29" t="s">
        <v>79</v>
      </c>
      <c r="E202" s="25" t="s">
        <v>32</v>
      </c>
      <c r="F202" s="74">
        <v>6000</v>
      </c>
      <c r="G202" s="31">
        <f t="shared" ref="G202" si="26">SUM(H202:S202)</f>
        <v>54000</v>
      </c>
      <c r="H202" s="30"/>
      <c r="I202" s="30"/>
      <c r="J202" s="30"/>
      <c r="K202" s="74">
        <v>6000</v>
      </c>
      <c r="L202" s="74">
        <v>6000</v>
      </c>
      <c r="M202" s="74">
        <v>6000</v>
      </c>
      <c r="N202" s="74">
        <v>6000</v>
      </c>
      <c r="O202" s="74">
        <v>6000</v>
      </c>
      <c r="P202" s="74">
        <v>6000</v>
      </c>
      <c r="Q202" s="74">
        <v>6000</v>
      </c>
      <c r="R202" s="74">
        <v>6000</v>
      </c>
      <c r="S202" s="74">
        <v>6000</v>
      </c>
    </row>
    <row r="203" spans="2:19" ht="31.5">
      <c r="B203" s="25"/>
      <c r="C203" s="25"/>
      <c r="D203" s="25"/>
      <c r="E203" s="25"/>
      <c r="F203" s="45" t="s">
        <v>40</v>
      </c>
      <c r="G203" s="33">
        <f>G200-G201</f>
        <v>0</v>
      </c>
      <c r="H203" s="25"/>
      <c r="I203" s="25"/>
      <c r="J203" s="25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2:19">
      <c r="B204" s="56" t="s">
        <v>75</v>
      </c>
      <c r="C204" s="8"/>
      <c r="D204" s="8"/>
      <c r="E204" s="8"/>
      <c r="F204" s="8"/>
      <c r="G204" s="7"/>
      <c r="H204" s="8"/>
      <c r="I204" s="8"/>
      <c r="J204" s="8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ht="17.25">
      <c r="B205" s="48" t="s">
        <v>80</v>
      </c>
      <c r="C205" s="39">
        <f>SUM(C207:C211)</f>
        <v>32</v>
      </c>
      <c r="D205" s="48"/>
      <c r="E205" s="48"/>
      <c r="F205" s="50" t="s">
        <v>27</v>
      </c>
      <c r="G205" s="68">
        <v>2867120</v>
      </c>
      <c r="H205" s="48"/>
      <c r="I205" s="48"/>
      <c r="J205" s="48"/>
      <c r="K205" s="52">
        <v>318500</v>
      </c>
      <c r="L205" s="52">
        <v>318500</v>
      </c>
      <c r="M205" s="52">
        <v>318500</v>
      </c>
      <c r="N205" s="52">
        <v>318500</v>
      </c>
      <c r="O205" s="52">
        <v>318500</v>
      </c>
      <c r="P205" s="52">
        <v>318500</v>
      </c>
      <c r="Q205" s="52">
        <v>318500</v>
      </c>
      <c r="R205" s="52">
        <v>318500</v>
      </c>
      <c r="S205" s="52">
        <v>318500</v>
      </c>
    </row>
    <row r="206" spans="2:19" ht="18.75">
      <c r="B206" s="25"/>
      <c r="C206" s="25"/>
      <c r="D206" s="25"/>
      <c r="E206" s="25"/>
      <c r="F206" s="66" t="s">
        <v>28</v>
      </c>
      <c r="G206" s="33">
        <f>SUM(G207:G213)</f>
        <v>2866500</v>
      </c>
      <c r="H206" s="25"/>
      <c r="I206" s="25"/>
      <c r="J206" s="25"/>
      <c r="K206" s="30"/>
      <c r="L206" s="30"/>
      <c r="M206" s="30"/>
      <c r="N206" s="30"/>
      <c r="O206" s="30"/>
      <c r="P206" s="30"/>
      <c r="Q206" s="30"/>
      <c r="R206" s="30"/>
      <c r="S206" s="30"/>
    </row>
    <row r="207" spans="2:19" ht="30">
      <c r="B207" s="25"/>
      <c r="C207" s="25">
        <v>1</v>
      </c>
      <c r="D207" s="75" t="s">
        <v>81</v>
      </c>
      <c r="E207" s="25" t="s">
        <v>32</v>
      </c>
      <c r="F207" s="30">
        <v>6000</v>
      </c>
      <c r="G207" s="31">
        <f t="shared" ref="G207:G213" si="27">SUM(H207:S207)</f>
        <v>54000</v>
      </c>
      <c r="H207" s="25"/>
      <c r="I207" s="25"/>
      <c r="J207" s="25"/>
      <c r="K207" s="30">
        <f t="shared" ref="K207:S207" si="28">$F$207*$C$207</f>
        <v>6000</v>
      </c>
      <c r="L207" s="30">
        <f t="shared" si="28"/>
        <v>6000</v>
      </c>
      <c r="M207" s="30">
        <f t="shared" si="28"/>
        <v>6000</v>
      </c>
      <c r="N207" s="30">
        <f t="shared" si="28"/>
        <v>6000</v>
      </c>
      <c r="O207" s="30">
        <f t="shared" si="28"/>
        <v>6000</v>
      </c>
      <c r="P207" s="30">
        <f t="shared" si="28"/>
        <v>6000</v>
      </c>
      <c r="Q207" s="30">
        <f t="shared" si="28"/>
        <v>6000</v>
      </c>
      <c r="R207" s="30">
        <f t="shared" si="28"/>
        <v>6000</v>
      </c>
      <c r="S207" s="30">
        <f t="shared" si="28"/>
        <v>6000</v>
      </c>
    </row>
    <row r="208" spans="2:19" ht="30">
      <c r="B208" s="25"/>
      <c r="C208" s="25">
        <v>3</v>
      </c>
      <c r="D208" s="75" t="s">
        <v>81</v>
      </c>
      <c r="E208" s="25" t="s">
        <v>32</v>
      </c>
      <c r="F208" s="30">
        <v>6500</v>
      </c>
      <c r="G208" s="31">
        <f t="shared" si="27"/>
        <v>175500</v>
      </c>
      <c r="H208" s="25"/>
      <c r="I208" s="25"/>
      <c r="J208" s="25"/>
      <c r="K208" s="30">
        <f t="shared" ref="K208:S208" si="29">$F$208*$C$208</f>
        <v>19500</v>
      </c>
      <c r="L208" s="30">
        <f t="shared" si="29"/>
        <v>19500</v>
      </c>
      <c r="M208" s="30">
        <f t="shared" si="29"/>
        <v>19500</v>
      </c>
      <c r="N208" s="30">
        <f t="shared" si="29"/>
        <v>19500</v>
      </c>
      <c r="O208" s="30">
        <f t="shared" si="29"/>
        <v>19500</v>
      </c>
      <c r="P208" s="30">
        <f t="shared" si="29"/>
        <v>19500</v>
      </c>
      <c r="Q208" s="30">
        <f t="shared" si="29"/>
        <v>19500</v>
      </c>
      <c r="R208" s="30">
        <f t="shared" si="29"/>
        <v>19500</v>
      </c>
      <c r="S208" s="30">
        <f t="shared" si="29"/>
        <v>19500</v>
      </c>
    </row>
    <row r="209" spans="2:19" ht="30">
      <c r="B209" s="25"/>
      <c r="C209" s="25">
        <v>21</v>
      </c>
      <c r="D209" s="75" t="s">
        <v>81</v>
      </c>
      <c r="E209" s="25" t="s">
        <v>32</v>
      </c>
      <c r="F209" s="30">
        <v>7000</v>
      </c>
      <c r="G209" s="31">
        <f t="shared" si="27"/>
        <v>1323000</v>
      </c>
      <c r="H209" s="25"/>
      <c r="I209" s="25"/>
      <c r="J209" s="25"/>
      <c r="K209" s="30">
        <f t="shared" ref="K209:S209" si="30">$F$209*$C$209</f>
        <v>147000</v>
      </c>
      <c r="L209" s="30">
        <f t="shared" si="30"/>
        <v>147000</v>
      </c>
      <c r="M209" s="30">
        <f t="shared" si="30"/>
        <v>147000</v>
      </c>
      <c r="N209" s="30">
        <f t="shared" si="30"/>
        <v>147000</v>
      </c>
      <c r="O209" s="30">
        <f t="shared" si="30"/>
        <v>147000</v>
      </c>
      <c r="P209" s="30">
        <f t="shared" si="30"/>
        <v>147000</v>
      </c>
      <c r="Q209" s="30">
        <f t="shared" si="30"/>
        <v>147000</v>
      </c>
      <c r="R209" s="30">
        <f t="shared" si="30"/>
        <v>147000</v>
      </c>
      <c r="S209" s="30">
        <f t="shared" si="30"/>
        <v>147000</v>
      </c>
    </row>
    <row r="210" spans="2:19" ht="30">
      <c r="B210" s="25"/>
      <c r="C210" s="25">
        <v>6</v>
      </c>
      <c r="D210" s="75" t="s">
        <v>81</v>
      </c>
      <c r="E210" s="25" t="s">
        <v>32</v>
      </c>
      <c r="F210" s="30">
        <v>8000</v>
      </c>
      <c r="G210" s="31">
        <f t="shared" si="27"/>
        <v>432000</v>
      </c>
      <c r="H210" s="25"/>
      <c r="I210" s="25"/>
      <c r="J210" s="25"/>
      <c r="K210" s="30">
        <f t="shared" ref="K210:S210" si="31">$F$210*$C$210</f>
        <v>48000</v>
      </c>
      <c r="L210" s="30">
        <f t="shared" si="31"/>
        <v>48000</v>
      </c>
      <c r="M210" s="30">
        <f t="shared" si="31"/>
        <v>48000</v>
      </c>
      <c r="N210" s="30">
        <f t="shared" si="31"/>
        <v>48000</v>
      </c>
      <c r="O210" s="30">
        <f t="shared" si="31"/>
        <v>48000</v>
      </c>
      <c r="P210" s="30">
        <f t="shared" si="31"/>
        <v>48000</v>
      </c>
      <c r="Q210" s="30">
        <f t="shared" si="31"/>
        <v>48000</v>
      </c>
      <c r="R210" s="30">
        <f t="shared" si="31"/>
        <v>48000</v>
      </c>
      <c r="S210" s="30">
        <f t="shared" si="31"/>
        <v>48000</v>
      </c>
    </row>
    <row r="211" spans="2:19" ht="30">
      <c r="B211" s="25"/>
      <c r="C211" s="25">
        <v>1</v>
      </c>
      <c r="D211" s="75" t="s">
        <v>81</v>
      </c>
      <c r="E211" s="25" t="s">
        <v>32</v>
      </c>
      <c r="F211" s="30">
        <v>10000</v>
      </c>
      <c r="G211" s="31">
        <f t="shared" si="27"/>
        <v>90000</v>
      </c>
      <c r="H211" s="25"/>
      <c r="I211" s="25"/>
      <c r="J211" s="25"/>
      <c r="K211" s="30">
        <v>10000</v>
      </c>
      <c r="L211" s="30">
        <v>10000</v>
      </c>
      <c r="M211" s="30">
        <v>10000</v>
      </c>
      <c r="N211" s="30">
        <v>10000</v>
      </c>
      <c r="O211" s="30">
        <v>10000</v>
      </c>
      <c r="P211" s="30">
        <v>10000</v>
      </c>
      <c r="Q211" s="30">
        <v>10000</v>
      </c>
      <c r="R211" s="30">
        <v>10000</v>
      </c>
      <c r="S211" s="30">
        <v>10000</v>
      </c>
    </row>
    <row r="212" spans="2:19" ht="30">
      <c r="B212" s="25"/>
      <c r="C212" s="25">
        <v>2</v>
      </c>
      <c r="D212" s="75" t="s">
        <v>81</v>
      </c>
      <c r="E212" s="25" t="s">
        <v>82</v>
      </c>
      <c r="F212" s="30">
        <v>9000</v>
      </c>
      <c r="G212" s="31">
        <f t="shared" si="27"/>
        <v>162000</v>
      </c>
      <c r="H212" s="25"/>
      <c r="I212" s="25"/>
      <c r="J212" s="25"/>
      <c r="K212" s="30">
        <f t="shared" ref="K212:S212" si="32">9000*$C$212</f>
        <v>18000</v>
      </c>
      <c r="L212" s="30">
        <f t="shared" si="32"/>
        <v>18000</v>
      </c>
      <c r="M212" s="30">
        <f t="shared" si="32"/>
        <v>18000</v>
      </c>
      <c r="N212" s="30">
        <f t="shared" si="32"/>
        <v>18000</v>
      </c>
      <c r="O212" s="30">
        <f t="shared" si="32"/>
        <v>18000</v>
      </c>
      <c r="P212" s="30">
        <f t="shared" si="32"/>
        <v>18000</v>
      </c>
      <c r="Q212" s="30">
        <f t="shared" si="32"/>
        <v>18000</v>
      </c>
      <c r="R212" s="30">
        <f t="shared" si="32"/>
        <v>18000</v>
      </c>
      <c r="S212" s="30">
        <f t="shared" si="32"/>
        <v>18000</v>
      </c>
    </row>
    <row r="213" spans="2:19" ht="30">
      <c r="B213" s="25"/>
      <c r="C213" s="25">
        <v>7</v>
      </c>
      <c r="D213" s="75" t="s">
        <v>81</v>
      </c>
      <c r="E213" s="25" t="s">
        <v>82</v>
      </c>
      <c r="F213" s="25">
        <v>10000</v>
      </c>
      <c r="G213" s="31">
        <f t="shared" si="27"/>
        <v>630000</v>
      </c>
      <c r="H213" s="25"/>
      <c r="I213" s="25"/>
      <c r="J213" s="25"/>
      <c r="K213" s="30">
        <f t="shared" ref="K213:S213" si="33">$F$213*$C$213</f>
        <v>70000</v>
      </c>
      <c r="L213" s="30">
        <f t="shared" si="33"/>
        <v>70000</v>
      </c>
      <c r="M213" s="30">
        <f t="shared" si="33"/>
        <v>70000</v>
      </c>
      <c r="N213" s="30">
        <f t="shared" si="33"/>
        <v>70000</v>
      </c>
      <c r="O213" s="30">
        <f t="shared" si="33"/>
        <v>70000</v>
      </c>
      <c r="P213" s="30">
        <f t="shared" si="33"/>
        <v>70000</v>
      </c>
      <c r="Q213" s="30">
        <f t="shared" si="33"/>
        <v>70000</v>
      </c>
      <c r="R213" s="30">
        <f t="shared" si="33"/>
        <v>70000</v>
      </c>
      <c r="S213" s="30">
        <f t="shared" si="33"/>
        <v>70000</v>
      </c>
    </row>
    <row r="214" spans="2:19" ht="31.5">
      <c r="B214" s="25"/>
      <c r="C214" s="25"/>
      <c r="D214" s="25"/>
      <c r="E214" s="25"/>
      <c r="F214" s="45" t="s">
        <v>40</v>
      </c>
      <c r="G214" s="33">
        <f>G205-G206</f>
        <v>620</v>
      </c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2:19" ht="17.25">
      <c r="B215" s="56" t="s">
        <v>75</v>
      </c>
      <c r="C215" s="8"/>
      <c r="D215" s="8"/>
      <c r="E215" s="8"/>
      <c r="F215" s="50" t="s">
        <v>27</v>
      </c>
      <c r="G215" s="7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2:19" ht="18.75">
      <c r="B216" s="48" t="s">
        <v>83</v>
      </c>
      <c r="C216" s="48">
        <f>SUM(C218:C220)</f>
        <v>20</v>
      </c>
      <c r="D216" s="48"/>
      <c r="E216" s="48"/>
      <c r="F216" s="76" t="s">
        <v>84</v>
      </c>
      <c r="G216" s="68">
        <v>1479641</v>
      </c>
      <c r="H216" s="48"/>
      <c r="I216" s="48"/>
      <c r="J216" s="48"/>
      <c r="K216" s="52">
        <v>163000</v>
      </c>
      <c r="L216" s="52">
        <v>163000</v>
      </c>
      <c r="M216" s="52">
        <v>163000</v>
      </c>
      <c r="N216" s="52">
        <v>163000</v>
      </c>
      <c r="O216" s="52">
        <v>163000</v>
      </c>
      <c r="P216" s="52">
        <v>163000</v>
      </c>
      <c r="Q216" s="52">
        <v>163000</v>
      </c>
      <c r="R216" s="52">
        <v>163000</v>
      </c>
      <c r="S216" s="52">
        <v>163000</v>
      </c>
    </row>
    <row r="217" spans="2:19" ht="18.75">
      <c r="B217" s="19"/>
      <c r="C217" s="19"/>
      <c r="D217" s="19"/>
      <c r="E217" s="19"/>
      <c r="F217" s="66" t="s">
        <v>28</v>
      </c>
      <c r="G217" s="33">
        <f>SUM(G218:G220)</f>
        <v>1467000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2:19" ht="30">
      <c r="B218" s="19"/>
      <c r="C218" s="25">
        <v>9</v>
      </c>
      <c r="D218" s="75" t="s">
        <v>81</v>
      </c>
      <c r="E218" s="25" t="s">
        <v>32</v>
      </c>
      <c r="F218" s="30">
        <v>7000</v>
      </c>
      <c r="G218" s="31">
        <f t="shared" ref="G218:G220" si="34">SUM(H218:S218)</f>
        <v>567000</v>
      </c>
      <c r="H218" s="19"/>
      <c r="I218" s="19"/>
      <c r="J218" s="19"/>
      <c r="K218" s="77">
        <f t="shared" ref="K218:S218" si="35">$F$218*$C$218</f>
        <v>63000</v>
      </c>
      <c r="L218" s="77">
        <f t="shared" si="35"/>
        <v>63000</v>
      </c>
      <c r="M218" s="77">
        <f t="shared" si="35"/>
        <v>63000</v>
      </c>
      <c r="N218" s="77">
        <f t="shared" si="35"/>
        <v>63000</v>
      </c>
      <c r="O218" s="77">
        <f t="shared" si="35"/>
        <v>63000</v>
      </c>
      <c r="P218" s="77">
        <f t="shared" si="35"/>
        <v>63000</v>
      </c>
      <c r="Q218" s="77">
        <f t="shared" si="35"/>
        <v>63000</v>
      </c>
      <c r="R218" s="77">
        <f t="shared" si="35"/>
        <v>63000</v>
      </c>
      <c r="S218" s="77">
        <f t="shared" si="35"/>
        <v>63000</v>
      </c>
    </row>
    <row r="219" spans="2:19" ht="30">
      <c r="B219" s="19"/>
      <c r="C219" s="25">
        <v>5</v>
      </c>
      <c r="D219" s="75" t="s">
        <v>81</v>
      </c>
      <c r="E219" s="25" t="s">
        <v>32</v>
      </c>
      <c r="F219" s="30">
        <v>8000</v>
      </c>
      <c r="G219" s="31">
        <f t="shared" si="34"/>
        <v>360000</v>
      </c>
      <c r="H219" s="19"/>
      <c r="I219" s="19"/>
      <c r="J219" s="19"/>
      <c r="K219" s="77">
        <f t="shared" ref="K219:S219" si="36">$F$219*$C$219</f>
        <v>40000</v>
      </c>
      <c r="L219" s="77">
        <f t="shared" si="36"/>
        <v>40000</v>
      </c>
      <c r="M219" s="77">
        <f t="shared" si="36"/>
        <v>40000</v>
      </c>
      <c r="N219" s="77">
        <f t="shared" si="36"/>
        <v>40000</v>
      </c>
      <c r="O219" s="77">
        <f t="shared" si="36"/>
        <v>40000</v>
      </c>
      <c r="P219" s="77">
        <f t="shared" si="36"/>
        <v>40000</v>
      </c>
      <c r="Q219" s="77">
        <f t="shared" si="36"/>
        <v>40000</v>
      </c>
      <c r="R219" s="77">
        <f t="shared" si="36"/>
        <v>40000</v>
      </c>
      <c r="S219" s="77">
        <f t="shared" si="36"/>
        <v>40000</v>
      </c>
    </row>
    <row r="220" spans="2:19" ht="30">
      <c r="B220" s="19"/>
      <c r="C220" s="25">
        <v>6</v>
      </c>
      <c r="D220" s="75" t="s">
        <v>81</v>
      </c>
      <c r="E220" s="25" t="s">
        <v>32</v>
      </c>
      <c r="F220" s="30">
        <v>10000</v>
      </c>
      <c r="G220" s="31">
        <f t="shared" si="34"/>
        <v>540000</v>
      </c>
      <c r="H220" s="19"/>
      <c r="I220" s="19"/>
      <c r="J220" s="19"/>
      <c r="K220" s="77">
        <f t="shared" ref="K220:S220" si="37">$F$220*$C$220</f>
        <v>60000</v>
      </c>
      <c r="L220" s="77">
        <f t="shared" si="37"/>
        <v>60000</v>
      </c>
      <c r="M220" s="77">
        <f t="shared" si="37"/>
        <v>60000</v>
      </c>
      <c r="N220" s="77">
        <f t="shared" si="37"/>
        <v>60000</v>
      </c>
      <c r="O220" s="77">
        <f t="shared" si="37"/>
        <v>60000</v>
      </c>
      <c r="P220" s="77">
        <f t="shared" si="37"/>
        <v>60000</v>
      </c>
      <c r="Q220" s="77">
        <f t="shared" si="37"/>
        <v>60000</v>
      </c>
      <c r="R220" s="77">
        <f t="shared" si="37"/>
        <v>60000</v>
      </c>
      <c r="S220" s="77">
        <f t="shared" si="37"/>
        <v>60000</v>
      </c>
    </row>
    <row r="221" spans="2:19" ht="31.5">
      <c r="B221" s="25"/>
      <c r="C221" s="25"/>
      <c r="D221" s="25"/>
      <c r="E221" s="25"/>
      <c r="F221" s="45" t="s">
        <v>40</v>
      </c>
      <c r="G221" s="33">
        <f>G216-G217</f>
        <v>12641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2:19" ht="15.75">
      <c r="B222" s="56" t="s">
        <v>75</v>
      </c>
      <c r="C222" s="8"/>
      <c r="D222" s="8"/>
      <c r="E222" s="8"/>
      <c r="F222" s="67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2:19" ht="17.25">
      <c r="B223" s="48" t="s">
        <v>85</v>
      </c>
      <c r="C223" s="48">
        <f>C224</f>
        <v>4</v>
      </c>
      <c r="D223" s="48"/>
      <c r="E223" s="48"/>
      <c r="F223" s="50" t="s">
        <v>27</v>
      </c>
      <c r="G223" s="68">
        <v>254359</v>
      </c>
      <c r="H223" s="48"/>
      <c r="I223" s="48"/>
      <c r="J223" s="48"/>
      <c r="K223" s="48">
        <v>28000</v>
      </c>
      <c r="L223" s="48">
        <v>28000</v>
      </c>
      <c r="M223" s="48">
        <v>28000</v>
      </c>
      <c r="N223" s="48">
        <v>28000</v>
      </c>
      <c r="O223" s="48">
        <v>28000</v>
      </c>
      <c r="P223" s="48">
        <v>28000</v>
      </c>
      <c r="Q223" s="48">
        <v>28000</v>
      </c>
      <c r="R223" s="48">
        <v>28000</v>
      </c>
      <c r="S223" s="48">
        <v>28000</v>
      </c>
    </row>
    <row r="224" spans="2:19" ht="30">
      <c r="B224" s="19"/>
      <c r="C224" s="25">
        <v>4</v>
      </c>
      <c r="D224" s="75" t="s">
        <v>81</v>
      </c>
      <c r="E224" s="25" t="s">
        <v>32</v>
      </c>
      <c r="F224" s="30">
        <v>7000</v>
      </c>
      <c r="G224" s="31">
        <f t="shared" ref="G224" si="38">SUM(H224:S224)</f>
        <v>252000</v>
      </c>
      <c r="H224" s="19"/>
      <c r="I224" s="19"/>
      <c r="J224" s="19"/>
      <c r="K224" s="19">
        <f t="shared" ref="K224:S224" si="39">$F$224*$C$224</f>
        <v>28000</v>
      </c>
      <c r="L224" s="19">
        <f t="shared" si="39"/>
        <v>28000</v>
      </c>
      <c r="M224" s="19">
        <f t="shared" si="39"/>
        <v>28000</v>
      </c>
      <c r="N224" s="19">
        <f t="shared" si="39"/>
        <v>28000</v>
      </c>
      <c r="O224" s="19">
        <f t="shared" si="39"/>
        <v>28000</v>
      </c>
      <c r="P224" s="19">
        <f t="shared" si="39"/>
        <v>28000</v>
      </c>
      <c r="Q224" s="19">
        <f t="shared" si="39"/>
        <v>28000</v>
      </c>
      <c r="R224" s="19">
        <f t="shared" si="39"/>
        <v>28000</v>
      </c>
      <c r="S224" s="19">
        <f t="shared" si="39"/>
        <v>28000</v>
      </c>
    </row>
    <row r="225" spans="2:19" ht="18.75">
      <c r="B225" s="25"/>
      <c r="C225" s="25"/>
      <c r="D225" s="25"/>
      <c r="E225" s="25"/>
      <c r="F225" s="66" t="s">
        <v>28</v>
      </c>
      <c r="G225" s="33">
        <f>G223-G224</f>
        <v>2359</v>
      </c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2:19" ht="31.5">
      <c r="B226" s="25"/>
      <c r="C226" s="25"/>
      <c r="D226" s="25"/>
      <c r="E226" s="25"/>
      <c r="F226" s="45" t="s">
        <v>40</v>
      </c>
      <c r="G226" s="33">
        <f>G223-G225</f>
        <v>252000</v>
      </c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2:19" ht="15.75">
      <c r="B227" s="56" t="s">
        <v>75</v>
      </c>
      <c r="C227" s="8"/>
      <c r="D227" s="8"/>
      <c r="E227" s="8"/>
      <c r="F227" s="67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2:19" ht="17.25">
      <c r="B228" s="48" t="s">
        <v>86</v>
      </c>
      <c r="C228" s="48"/>
      <c r="D228" s="48"/>
      <c r="E228" s="48"/>
      <c r="F228" s="50" t="s">
        <v>27</v>
      </c>
      <c r="G228" s="68">
        <v>6296</v>
      </c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2:19" ht="18.75">
      <c r="B229" s="25"/>
      <c r="C229" s="25"/>
      <c r="D229" s="25"/>
      <c r="E229" s="25"/>
      <c r="F229" s="66" t="s">
        <v>28</v>
      </c>
      <c r="G229" s="33">
        <v>0</v>
      </c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2:19" ht="31.5">
      <c r="B230" s="25"/>
      <c r="C230" s="25"/>
      <c r="D230" s="25"/>
      <c r="E230" s="25"/>
      <c r="F230" s="45" t="s">
        <v>40</v>
      </c>
      <c r="G230" s="33">
        <f>G228-G229</f>
        <v>6296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2:19">
      <c r="B231" s="25"/>
      <c r="C231" s="25"/>
      <c r="D231" s="25"/>
      <c r="E231" s="25"/>
      <c r="F231" s="25"/>
      <c r="G231" s="31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2:19">
      <c r="B232" s="56" t="s">
        <v>87</v>
      </c>
      <c r="C232" s="8"/>
      <c r="D232" s="8"/>
      <c r="E232" s="8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2:19" ht="17.25">
      <c r="B233" s="48" t="s">
        <v>88</v>
      </c>
      <c r="C233" s="54">
        <f>SUM(C235:C240)</f>
        <v>13</v>
      </c>
      <c r="D233" s="48"/>
      <c r="E233" s="48"/>
      <c r="F233" s="50" t="s">
        <v>27</v>
      </c>
      <c r="G233" s="68">
        <v>327000</v>
      </c>
      <c r="H233" s="52">
        <f>SUM(H235:H240)</f>
        <v>105483.87</v>
      </c>
      <c r="I233" s="52">
        <f>SUM(I235:I240)</f>
        <v>109000</v>
      </c>
      <c r="J233" s="52">
        <f>SUM(J235:J240)</f>
        <v>109000</v>
      </c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2:19" ht="18.75">
      <c r="B234" s="25"/>
      <c r="C234" s="25"/>
      <c r="D234" s="25"/>
      <c r="E234" s="25"/>
      <c r="F234" s="66" t="s">
        <v>28</v>
      </c>
      <c r="G234" s="33">
        <f>SUM(G235:G240)</f>
        <v>323483.87</v>
      </c>
      <c r="H234" s="30"/>
      <c r="I234" s="30"/>
      <c r="J234" s="30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2:19" ht="30">
      <c r="B235" s="25"/>
      <c r="C235" s="25">
        <v>3</v>
      </c>
      <c r="D235" s="29" t="s">
        <v>31</v>
      </c>
      <c r="E235" s="25" t="s">
        <v>32</v>
      </c>
      <c r="F235" s="30">
        <v>6000</v>
      </c>
      <c r="G235" s="31">
        <f t="shared" ref="G235:G240" si="40">SUM(H235:S235)</f>
        <v>53419.35</v>
      </c>
      <c r="H235" s="30">
        <v>17419.349999999999</v>
      </c>
      <c r="I235" s="30">
        <f>$F$235*$C$235</f>
        <v>18000</v>
      </c>
      <c r="J235" s="30">
        <f>$F$235*$C$235</f>
        <v>18000</v>
      </c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2:19" ht="30">
      <c r="B236" s="25"/>
      <c r="C236" s="25">
        <v>1</v>
      </c>
      <c r="D236" s="29" t="s">
        <v>31</v>
      </c>
      <c r="E236" s="25" t="s">
        <v>32</v>
      </c>
      <c r="F236" s="30">
        <v>7000</v>
      </c>
      <c r="G236" s="31">
        <f t="shared" si="40"/>
        <v>20774.193548387098</v>
      </c>
      <c r="H236" s="30">
        <v>6774.1935483870966</v>
      </c>
      <c r="I236" s="30">
        <v>7000</v>
      </c>
      <c r="J236" s="30">
        <v>7000</v>
      </c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2:19" ht="30">
      <c r="B237" s="25"/>
      <c r="C237" s="25">
        <v>1</v>
      </c>
      <c r="D237" s="29" t="s">
        <v>31</v>
      </c>
      <c r="E237" s="25" t="s">
        <v>32</v>
      </c>
      <c r="F237" s="30">
        <v>9000</v>
      </c>
      <c r="G237" s="31">
        <f t="shared" si="40"/>
        <v>26709.677419354841</v>
      </c>
      <c r="H237" s="30">
        <v>8709.677419354839</v>
      </c>
      <c r="I237" s="30">
        <v>9000</v>
      </c>
      <c r="J237" s="30">
        <v>9000</v>
      </c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2:19" ht="30">
      <c r="B238" s="25"/>
      <c r="C238" s="25">
        <v>5</v>
      </c>
      <c r="D238" s="29" t="s">
        <v>31</v>
      </c>
      <c r="E238" s="25" t="s">
        <v>34</v>
      </c>
      <c r="F238" s="30">
        <v>8000</v>
      </c>
      <c r="G238" s="31">
        <f t="shared" si="40"/>
        <v>118709.68</v>
      </c>
      <c r="H238" s="30">
        <v>38709.68</v>
      </c>
      <c r="I238" s="30">
        <f>$C$238*$F$238</f>
        <v>40000</v>
      </c>
      <c r="J238" s="30">
        <f>$C$238*$F$238</f>
        <v>40000</v>
      </c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2:19" ht="30">
      <c r="B239" s="25"/>
      <c r="C239" s="25">
        <v>2</v>
      </c>
      <c r="D239" s="29" t="s">
        <v>31</v>
      </c>
      <c r="E239" s="25" t="s">
        <v>34</v>
      </c>
      <c r="F239" s="30">
        <v>10000</v>
      </c>
      <c r="G239" s="31">
        <f t="shared" si="40"/>
        <v>59354.84</v>
      </c>
      <c r="H239" s="30">
        <v>19354.84</v>
      </c>
      <c r="I239" s="30">
        <f>$F$239*$C$239</f>
        <v>20000</v>
      </c>
      <c r="J239" s="30">
        <f>$F$239*$C$239</f>
        <v>20000</v>
      </c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2:19" ht="30">
      <c r="B240" s="25"/>
      <c r="C240" s="25">
        <v>1</v>
      </c>
      <c r="D240" s="29" t="s">
        <v>31</v>
      </c>
      <c r="E240" s="25" t="s">
        <v>34</v>
      </c>
      <c r="F240" s="30">
        <v>15000</v>
      </c>
      <c r="G240" s="31">
        <f t="shared" si="40"/>
        <v>44516.129032258061</v>
      </c>
      <c r="H240" s="30">
        <v>14516.129032258064</v>
      </c>
      <c r="I240" s="30">
        <v>15000</v>
      </c>
      <c r="J240" s="30">
        <v>15000</v>
      </c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2:19" ht="31.5">
      <c r="B241" s="25"/>
      <c r="C241" s="25"/>
      <c r="D241" s="25"/>
      <c r="E241" s="25"/>
      <c r="F241" s="45" t="s">
        <v>40</v>
      </c>
      <c r="G241" s="33">
        <f>G233-G234</f>
        <v>3516.1300000000047</v>
      </c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2:19" ht="15.75">
      <c r="B242" s="56" t="s">
        <v>87</v>
      </c>
      <c r="C242" s="8"/>
      <c r="D242" s="8"/>
      <c r="E242" s="8"/>
      <c r="F242" s="67"/>
      <c r="G242" s="7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2:19" ht="17.25">
      <c r="B243" s="48" t="s">
        <v>89</v>
      </c>
      <c r="C243" s="39">
        <f>SUM(C245:C249)</f>
        <v>12</v>
      </c>
      <c r="D243" s="48"/>
      <c r="E243" s="48"/>
      <c r="F243" s="50" t="s">
        <v>27</v>
      </c>
      <c r="G243" s="68">
        <v>1014620</v>
      </c>
      <c r="H243" s="48"/>
      <c r="I243" s="48"/>
      <c r="J243" s="48"/>
      <c r="K243" s="52">
        <v>112500</v>
      </c>
      <c r="L243" s="52">
        <v>112500</v>
      </c>
      <c r="M243" s="52">
        <v>112500</v>
      </c>
      <c r="N243" s="52">
        <v>112500</v>
      </c>
      <c r="O243" s="52">
        <v>112500</v>
      </c>
      <c r="P243" s="52">
        <v>112500</v>
      </c>
      <c r="Q243" s="52">
        <v>112500</v>
      </c>
      <c r="R243" s="52">
        <v>112500</v>
      </c>
      <c r="S243" s="52">
        <v>112500</v>
      </c>
    </row>
    <row r="244" spans="2:19" ht="18.75">
      <c r="B244" s="25"/>
      <c r="C244" s="25"/>
      <c r="D244" s="25"/>
      <c r="E244" s="25"/>
      <c r="F244" s="66" t="s">
        <v>28</v>
      </c>
      <c r="G244" s="33">
        <f>SUM(G245:G249)</f>
        <v>1012500</v>
      </c>
      <c r="H244" s="25"/>
      <c r="I244" s="25"/>
      <c r="J244" s="25"/>
      <c r="K244" s="30"/>
      <c r="L244" s="30"/>
      <c r="M244" s="30"/>
      <c r="N244" s="30"/>
      <c r="O244" s="30"/>
      <c r="P244" s="30"/>
      <c r="Q244" s="30"/>
      <c r="R244" s="30"/>
      <c r="S244" s="30"/>
    </row>
    <row r="245" spans="2:19" ht="30">
      <c r="B245" s="25"/>
      <c r="C245" s="25">
        <v>1</v>
      </c>
      <c r="D245" s="29" t="s">
        <v>37</v>
      </c>
      <c r="E245" s="25" t="s">
        <v>32</v>
      </c>
      <c r="F245" s="30">
        <v>6500</v>
      </c>
      <c r="G245" s="31">
        <f t="shared" ref="G245:G249" si="41">SUM(H245:S245)</f>
        <v>58500</v>
      </c>
      <c r="H245" s="25"/>
      <c r="I245" s="25"/>
      <c r="J245" s="25"/>
      <c r="K245" s="30">
        <v>6500</v>
      </c>
      <c r="L245" s="30">
        <v>6500</v>
      </c>
      <c r="M245" s="30">
        <v>6500</v>
      </c>
      <c r="N245" s="30">
        <v>6500</v>
      </c>
      <c r="O245" s="30">
        <v>6500</v>
      </c>
      <c r="P245" s="30">
        <v>6500</v>
      </c>
      <c r="Q245" s="30">
        <v>6500</v>
      </c>
      <c r="R245" s="30">
        <v>6500</v>
      </c>
      <c r="S245" s="30">
        <v>6500</v>
      </c>
    </row>
    <row r="246" spans="2:19" ht="30">
      <c r="B246" s="25"/>
      <c r="C246" s="25">
        <v>2</v>
      </c>
      <c r="D246" s="29" t="s">
        <v>37</v>
      </c>
      <c r="E246" s="25" t="s">
        <v>32</v>
      </c>
      <c r="F246" s="30">
        <v>7000</v>
      </c>
      <c r="G246" s="31">
        <f t="shared" si="41"/>
        <v>126000</v>
      </c>
      <c r="H246" s="25"/>
      <c r="I246" s="25"/>
      <c r="J246" s="25"/>
      <c r="K246" s="30">
        <f t="shared" ref="K246:S246" si="42">$F$246*$C$246</f>
        <v>14000</v>
      </c>
      <c r="L246" s="30">
        <f t="shared" si="42"/>
        <v>14000</v>
      </c>
      <c r="M246" s="30">
        <f t="shared" si="42"/>
        <v>14000</v>
      </c>
      <c r="N246" s="30">
        <f t="shared" si="42"/>
        <v>14000</v>
      </c>
      <c r="O246" s="30">
        <f t="shared" si="42"/>
        <v>14000</v>
      </c>
      <c r="P246" s="30">
        <f t="shared" si="42"/>
        <v>14000</v>
      </c>
      <c r="Q246" s="30">
        <f t="shared" si="42"/>
        <v>14000</v>
      </c>
      <c r="R246" s="30">
        <f t="shared" si="42"/>
        <v>14000</v>
      </c>
      <c r="S246" s="30">
        <f t="shared" si="42"/>
        <v>14000</v>
      </c>
    </row>
    <row r="247" spans="2:19" ht="30">
      <c r="B247" s="25"/>
      <c r="C247" s="25">
        <v>2</v>
      </c>
      <c r="D247" s="29" t="s">
        <v>37</v>
      </c>
      <c r="E247" s="25" t="s">
        <v>34</v>
      </c>
      <c r="F247" s="30">
        <v>9000</v>
      </c>
      <c r="G247" s="31">
        <f t="shared" si="41"/>
        <v>162000</v>
      </c>
      <c r="H247" s="25"/>
      <c r="I247" s="25"/>
      <c r="J247" s="25"/>
      <c r="K247" s="30">
        <f t="shared" ref="K247:S247" si="43">$F$247*$C$247</f>
        <v>18000</v>
      </c>
      <c r="L247" s="30">
        <f t="shared" si="43"/>
        <v>18000</v>
      </c>
      <c r="M247" s="30">
        <f t="shared" si="43"/>
        <v>18000</v>
      </c>
      <c r="N247" s="30">
        <f t="shared" si="43"/>
        <v>18000</v>
      </c>
      <c r="O247" s="30">
        <f t="shared" si="43"/>
        <v>18000</v>
      </c>
      <c r="P247" s="30">
        <f t="shared" si="43"/>
        <v>18000</v>
      </c>
      <c r="Q247" s="30">
        <f t="shared" si="43"/>
        <v>18000</v>
      </c>
      <c r="R247" s="30">
        <f t="shared" si="43"/>
        <v>18000</v>
      </c>
      <c r="S247" s="30">
        <f t="shared" si="43"/>
        <v>18000</v>
      </c>
    </row>
    <row r="248" spans="2:19" ht="30">
      <c r="B248" s="25"/>
      <c r="C248" s="25">
        <v>5</v>
      </c>
      <c r="D248" s="29" t="s">
        <v>37</v>
      </c>
      <c r="E248" s="25" t="s">
        <v>34</v>
      </c>
      <c r="F248" s="30">
        <v>10000</v>
      </c>
      <c r="G248" s="31">
        <f t="shared" si="41"/>
        <v>450000</v>
      </c>
      <c r="H248" s="25"/>
      <c r="I248" s="25"/>
      <c r="J248" s="25"/>
      <c r="K248" s="30">
        <f t="shared" ref="K248:S248" si="44">$F$248*$C$248</f>
        <v>50000</v>
      </c>
      <c r="L248" s="30">
        <f t="shared" si="44"/>
        <v>50000</v>
      </c>
      <c r="M248" s="30">
        <f t="shared" si="44"/>
        <v>50000</v>
      </c>
      <c r="N248" s="30">
        <f t="shared" si="44"/>
        <v>50000</v>
      </c>
      <c r="O248" s="30">
        <f t="shared" si="44"/>
        <v>50000</v>
      </c>
      <c r="P248" s="30">
        <f t="shared" si="44"/>
        <v>50000</v>
      </c>
      <c r="Q248" s="30">
        <f t="shared" si="44"/>
        <v>50000</v>
      </c>
      <c r="R248" s="30">
        <f t="shared" si="44"/>
        <v>50000</v>
      </c>
      <c r="S248" s="30">
        <f t="shared" si="44"/>
        <v>50000</v>
      </c>
    </row>
    <row r="249" spans="2:19" ht="30">
      <c r="B249" s="25"/>
      <c r="C249" s="25">
        <v>2</v>
      </c>
      <c r="D249" s="29" t="s">
        <v>37</v>
      </c>
      <c r="E249" s="25" t="s">
        <v>34</v>
      </c>
      <c r="F249" s="30">
        <v>12000</v>
      </c>
      <c r="G249" s="31">
        <f t="shared" si="41"/>
        <v>216000</v>
      </c>
      <c r="H249" s="25"/>
      <c r="I249" s="25"/>
      <c r="J249" s="25"/>
      <c r="K249" s="30">
        <f t="shared" ref="K249:S249" si="45">$F$249*$C$249</f>
        <v>24000</v>
      </c>
      <c r="L249" s="30">
        <f t="shared" si="45"/>
        <v>24000</v>
      </c>
      <c r="M249" s="30">
        <f t="shared" si="45"/>
        <v>24000</v>
      </c>
      <c r="N249" s="30">
        <f t="shared" si="45"/>
        <v>24000</v>
      </c>
      <c r="O249" s="30">
        <f t="shared" si="45"/>
        <v>24000</v>
      </c>
      <c r="P249" s="30">
        <f t="shared" si="45"/>
        <v>24000</v>
      </c>
      <c r="Q249" s="30">
        <f t="shared" si="45"/>
        <v>24000</v>
      </c>
      <c r="R249" s="30">
        <f t="shared" si="45"/>
        <v>24000</v>
      </c>
      <c r="S249" s="30">
        <f t="shared" si="45"/>
        <v>24000</v>
      </c>
    </row>
    <row r="250" spans="2:19" ht="31.5">
      <c r="B250" s="25"/>
      <c r="C250" s="25"/>
      <c r="D250" s="29"/>
      <c r="E250" s="25"/>
      <c r="F250" s="45" t="s">
        <v>40</v>
      </c>
      <c r="G250" s="33">
        <f>G243-G244</f>
        <v>2120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2:19" ht="15.75">
      <c r="B251" s="56" t="s">
        <v>90</v>
      </c>
      <c r="C251" s="8"/>
      <c r="D251" s="46"/>
      <c r="E251" s="8"/>
      <c r="F251" s="67"/>
      <c r="G251" s="7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2:19" ht="17.25">
      <c r="B252" s="48" t="s">
        <v>91</v>
      </c>
      <c r="C252" s="54">
        <f>SUM(C254:C261)</f>
        <v>13</v>
      </c>
      <c r="D252" s="49"/>
      <c r="E252" s="48"/>
      <c r="F252" s="50" t="s">
        <v>27</v>
      </c>
      <c r="G252" s="42">
        <v>303000</v>
      </c>
      <c r="H252" s="52">
        <v>97741.935161290327</v>
      </c>
      <c r="I252" s="52">
        <v>101000</v>
      </c>
      <c r="J252" s="52">
        <v>101000</v>
      </c>
      <c r="K252" s="48"/>
      <c r="L252" s="48"/>
      <c r="M252" s="48"/>
      <c r="N252" s="48"/>
      <c r="O252" s="48"/>
      <c r="P252" s="48"/>
      <c r="Q252" s="48"/>
      <c r="R252" s="48"/>
      <c r="S252" s="48"/>
    </row>
    <row r="253" spans="2:19" ht="18.75">
      <c r="B253" s="25"/>
      <c r="C253" s="25"/>
      <c r="D253" s="25"/>
      <c r="E253" s="25"/>
      <c r="F253" s="66" t="s">
        <v>28</v>
      </c>
      <c r="G253" s="14">
        <f>SUM(G254:G261)</f>
        <v>299741.93516129034</v>
      </c>
      <c r="H253" s="30"/>
      <c r="I253" s="30"/>
      <c r="J253" s="30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2:19" ht="30">
      <c r="B254" s="25"/>
      <c r="C254" s="25">
        <v>2</v>
      </c>
      <c r="D254" s="29" t="s">
        <v>31</v>
      </c>
      <c r="E254" s="25" t="s">
        <v>32</v>
      </c>
      <c r="F254" s="30">
        <v>6000</v>
      </c>
      <c r="G254" s="31">
        <f t="shared" ref="G254:G261" si="46">SUM(H254:S254)</f>
        <v>35612.9</v>
      </c>
      <c r="H254" s="30">
        <v>11612.9</v>
      </c>
      <c r="I254" s="30">
        <f>$F$254*$C$254</f>
        <v>12000</v>
      </c>
      <c r="J254" s="30">
        <f>$F$254*$C$254</f>
        <v>12000</v>
      </c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2:19" ht="30">
      <c r="B255" s="25"/>
      <c r="C255" s="25">
        <v>2</v>
      </c>
      <c r="D255" s="29" t="s">
        <v>31</v>
      </c>
      <c r="E255" s="25" t="s">
        <v>32</v>
      </c>
      <c r="F255" s="30">
        <v>6500</v>
      </c>
      <c r="G255" s="31">
        <f t="shared" si="46"/>
        <v>38580.65</v>
      </c>
      <c r="H255" s="30">
        <v>12580.65</v>
      </c>
      <c r="I255" s="30">
        <f>$F$255*$C$255</f>
        <v>13000</v>
      </c>
      <c r="J255" s="30">
        <f>$F$255*$C$255</f>
        <v>13000</v>
      </c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2:19" ht="30">
      <c r="B256" s="25"/>
      <c r="C256" s="25">
        <v>1</v>
      </c>
      <c r="D256" s="29" t="s">
        <v>31</v>
      </c>
      <c r="E256" s="25" t="s">
        <v>32</v>
      </c>
      <c r="F256" s="30">
        <v>7000</v>
      </c>
      <c r="G256" s="31">
        <f t="shared" si="46"/>
        <v>20774.193548387098</v>
      </c>
      <c r="H256" s="30">
        <v>6774.1935483870966</v>
      </c>
      <c r="I256" s="30">
        <v>7000</v>
      </c>
      <c r="J256" s="30">
        <v>7000</v>
      </c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2:19" ht="30">
      <c r="B257" s="25"/>
      <c r="C257" s="25">
        <v>4</v>
      </c>
      <c r="D257" s="29" t="s">
        <v>31</v>
      </c>
      <c r="E257" s="25" t="s">
        <v>32</v>
      </c>
      <c r="F257" s="30">
        <v>8000</v>
      </c>
      <c r="G257" s="31">
        <f t="shared" si="46"/>
        <v>94967.74</v>
      </c>
      <c r="H257" s="30">
        <v>30967.74</v>
      </c>
      <c r="I257" s="30">
        <f>$F$257*$C$257</f>
        <v>32000</v>
      </c>
      <c r="J257" s="30">
        <f>$F$257*$C$257</f>
        <v>32000</v>
      </c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2:19" ht="30">
      <c r="B258" s="25"/>
      <c r="C258" s="25">
        <v>1</v>
      </c>
      <c r="D258" s="29" t="s">
        <v>31</v>
      </c>
      <c r="E258" s="25" t="s">
        <v>34</v>
      </c>
      <c r="F258" s="30">
        <v>6000</v>
      </c>
      <c r="G258" s="31">
        <f t="shared" si="46"/>
        <v>17806.451612903227</v>
      </c>
      <c r="H258" s="30">
        <v>5806.4516129032263</v>
      </c>
      <c r="I258" s="30">
        <v>6000</v>
      </c>
      <c r="J258" s="30">
        <v>6000</v>
      </c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2:19" ht="30">
      <c r="B259" s="25"/>
      <c r="C259" s="25">
        <v>1</v>
      </c>
      <c r="D259" s="29" t="s">
        <v>31</v>
      </c>
      <c r="E259" s="25" t="s">
        <v>34</v>
      </c>
      <c r="F259" s="30">
        <v>8000</v>
      </c>
      <c r="G259" s="31">
        <f t="shared" si="46"/>
        <v>23741.93548387097</v>
      </c>
      <c r="H259" s="30">
        <v>7741.9354838709678</v>
      </c>
      <c r="I259" s="30">
        <v>8000</v>
      </c>
      <c r="J259" s="30">
        <v>8000</v>
      </c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2:19" ht="30">
      <c r="B260" s="25"/>
      <c r="C260" s="25">
        <v>1</v>
      </c>
      <c r="D260" s="29" t="s">
        <v>31</v>
      </c>
      <c r="E260" s="25" t="s">
        <v>34</v>
      </c>
      <c r="F260" s="30">
        <v>11000</v>
      </c>
      <c r="G260" s="31">
        <f t="shared" si="46"/>
        <v>32645.16129032258</v>
      </c>
      <c r="H260" s="30">
        <v>10645.16129032258</v>
      </c>
      <c r="I260" s="30">
        <v>11000</v>
      </c>
      <c r="J260" s="30">
        <v>11000</v>
      </c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2:19" ht="30">
      <c r="B261" s="25"/>
      <c r="C261" s="25">
        <v>1</v>
      </c>
      <c r="D261" s="29" t="s">
        <v>31</v>
      </c>
      <c r="E261" s="25" t="s">
        <v>34</v>
      </c>
      <c r="F261" s="30">
        <v>12000</v>
      </c>
      <c r="G261" s="31">
        <f t="shared" si="46"/>
        <v>35612.903225806454</v>
      </c>
      <c r="H261" s="30">
        <v>11612.903225806453</v>
      </c>
      <c r="I261" s="30">
        <v>12000</v>
      </c>
      <c r="J261" s="30">
        <v>12000</v>
      </c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2:19" ht="31.5">
      <c r="B262" s="25"/>
      <c r="C262" s="25"/>
      <c r="D262" s="25"/>
      <c r="E262" s="25"/>
      <c r="F262" s="45" t="s">
        <v>40</v>
      </c>
      <c r="G262" s="14">
        <f>G252-G253</f>
        <v>3258.0648387096589</v>
      </c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2:19">
      <c r="B263" s="56" t="s">
        <v>90</v>
      </c>
      <c r="C263" s="8"/>
      <c r="D263" s="8"/>
      <c r="E263" s="8"/>
      <c r="F263" s="8"/>
      <c r="G263" s="7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2:19" ht="17.25">
      <c r="B264" s="48" t="s">
        <v>92</v>
      </c>
      <c r="C264" s="39">
        <f>SUM(C266:C271)</f>
        <v>13</v>
      </c>
      <c r="D264" s="48"/>
      <c r="E264" s="48"/>
      <c r="F264" s="50" t="s">
        <v>27</v>
      </c>
      <c r="G264" s="42">
        <v>978620</v>
      </c>
      <c r="H264" s="48"/>
      <c r="I264" s="48"/>
      <c r="J264" s="48"/>
      <c r="K264" s="52">
        <v>108500</v>
      </c>
      <c r="L264" s="52">
        <v>108500</v>
      </c>
      <c r="M264" s="52">
        <v>108500</v>
      </c>
      <c r="N264" s="52">
        <v>108500</v>
      </c>
      <c r="O264" s="52">
        <v>108500</v>
      </c>
      <c r="P264" s="52">
        <v>108500</v>
      </c>
      <c r="Q264" s="52">
        <v>108500</v>
      </c>
      <c r="R264" s="52">
        <v>108500</v>
      </c>
      <c r="S264" s="52">
        <v>108500</v>
      </c>
    </row>
    <row r="265" spans="2:19" ht="18.75">
      <c r="B265" s="25"/>
      <c r="C265" s="25"/>
      <c r="D265" s="25"/>
      <c r="E265" s="25"/>
      <c r="F265" s="66" t="s">
        <v>28</v>
      </c>
      <c r="G265" s="14">
        <f>SUM(G266:G271)</f>
        <v>976500</v>
      </c>
      <c r="H265" s="25"/>
      <c r="I265" s="25"/>
      <c r="J265" s="25"/>
      <c r="K265" s="30"/>
      <c r="L265" s="30"/>
      <c r="M265" s="30"/>
      <c r="N265" s="30"/>
      <c r="O265" s="30"/>
      <c r="P265" s="30"/>
      <c r="Q265" s="30"/>
      <c r="R265" s="30"/>
      <c r="S265" s="30"/>
    </row>
    <row r="266" spans="2:19" ht="30">
      <c r="B266" s="25"/>
      <c r="C266" s="25">
        <v>3</v>
      </c>
      <c r="D266" s="29" t="s">
        <v>37</v>
      </c>
      <c r="E266" s="25" t="s">
        <v>32</v>
      </c>
      <c r="F266" s="30">
        <v>6500</v>
      </c>
      <c r="G266" s="31">
        <f t="shared" ref="G266:G271" si="47">SUM(H266:S266)</f>
        <v>175500</v>
      </c>
      <c r="H266" s="25"/>
      <c r="I266" s="25"/>
      <c r="J266" s="25"/>
      <c r="K266" s="30">
        <f t="shared" ref="K266:S266" si="48">$F$266*$C$266</f>
        <v>19500</v>
      </c>
      <c r="L266" s="30">
        <f t="shared" si="48"/>
        <v>19500</v>
      </c>
      <c r="M266" s="30">
        <f t="shared" si="48"/>
        <v>19500</v>
      </c>
      <c r="N266" s="30">
        <f t="shared" si="48"/>
        <v>19500</v>
      </c>
      <c r="O266" s="30">
        <f t="shared" si="48"/>
        <v>19500</v>
      </c>
      <c r="P266" s="30">
        <f t="shared" si="48"/>
        <v>19500</v>
      </c>
      <c r="Q266" s="30">
        <f t="shared" si="48"/>
        <v>19500</v>
      </c>
      <c r="R266" s="30">
        <f t="shared" si="48"/>
        <v>19500</v>
      </c>
      <c r="S266" s="30">
        <f t="shared" si="48"/>
        <v>19500</v>
      </c>
    </row>
    <row r="267" spans="2:19" ht="30">
      <c r="B267" s="25"/>
      <c r="C267" s="25">
        <v>2</v>
      </c>
      <c r="D267" s="29" t="s">
        <v>37</v>
      </c>
      <c r="E267" s="25" t="s">
        <v>32</v>
      </c>
      <c r="F267" s="30">
        <v>7000</v>
      </c>
      <c r="G267" s="31">
        <f t="shared" si="47"/>
        <v>126000</v>
      </c>
      <c r="H267" s="25"/>
      <c r="I267" s="25"/>
      <c r="J267" s="25"/>
      <c r="K267" s="30">
        <f t="shared" ref="K267:S267" si="49">$F$267*$C$267</f>
        <v>14000</v>
      </c>
      <c r="L267" s="30">
        <f t="shared" si="49"/>
        <v>14000</v>
      </c>
      <c r="M267" s="30">
        <f t="shared" si="49"/>
        <v>14000</v>
      </c>
      <c r="N267" s="30">
        <f t="shared" si="49"/>
        <v>14000</v>
      </c>
      <c r="O267" s="30">
        <f t="shared" si="49"/>
        <v>14000</v>
      </c>
      <c r="P267" s="30">
        <f t="shared" si="49"/>
        <v>14000</v>
      </c>
      <c r="Q267" s="30">
        <f t="shared" si="49"/>
        <v>14000</v>
      </c>
      <c r="R267" s="30">
        <f t="shared" si="49"/>
        <v>14000</v>
      </c>
      <c r="S267" s="30">
        <f t="shared" si="49"/>
        <v>14000</v>
      </c>
    </row>
    <row r="268" spans="2:19" ht="30">
      <c r="B268" s="25"/>
      <c r="C268" s="25">
        <v>2</v>
      </c>
      <c r="D268" s="29" t="s">
        <v>37</v>
      </c>
      <c r="E268" s="25" t="s">
        <v>32</v>
      </c>
      <c r="F268" s="30">
        <v>8000</v>
      </c>
      <c r="G268" s="31">
        <f t="shared" si="47"/>
        <v>144000</v>
      </c>
      <c r="H268" s="25"/>
      <c r="I268" s="25"/>
      <c r="J268" s="25"/>
      <c r="K268" s="30">
        <f t="shared" ref="K268:S268" si="50">$F$268*$C$268</f>
        <v>16000</v>
      </c>
      <c r="L268" s="30">
        <f t="shared" si="50"/>
        <v>16000</v>
      </c>
      <c r="M268" s="30">
        <f t="shared" si="50"/>
        <v>16000</v>
      </c>
      <c r="N268" s="30">
        <f t="shared" si="50"/>
        <v>16000</v>
      </c>
      <c r="O268" s="30">
        <f t="shared" si="50"/>
        <v>16000</v>
      </c>
      <c r="P268" s="30">
        <f t="shared" si="50"/>
        <v>16000</v>
      </c>
      <c r="Q268" s="30">
        <f t="shared" si="50"/>
        <v>16000</v>
      </c>
      <c r="R268" s="30">
        <f t="shared" si="50"/>
        <v>16000</v>
      </c>
      <c r="S268" s="30">
        <f t="shared" si="50"/>
        <v>16000</v>
      </c>
    </row>
    <row r="269" spans="2:19" ht="30">
      <c r="B269" s="25"/>
      <c r="C269" s="25">
        <v>4</v>
      </c>
      <c r="D269" s="29" t="s">
        <v>37</v>
      </c>
      <c r="E269" s="25" t="s">
        <v>34</v>
      </c>
      <c r="F269" s="30">
        <v>9000</v>
      </c>
      <c r="G269" s="31">
        <f t="shared" si="47"/>
        <v>324000</v>
      </c>
      <c r="H269" s="25"/>
      <c r="I269" s="25"/>
      <c r="J269" s="25"/>
      <c r="K269" s="30">
        <f t="shared" ref="K269:S269" si="51">$F$269*$C$269</f>
        <v>36000</v>
      </c>
      <c r="L269" s="30">
        <f t="shared" si="51"/>
        <v>36000</v>
      </c>
      <c r="M269" s="30">
        <f t="shared" si="51"/>
        <v>36000</v>
      </c>
      <c r="N269" s="30">
        <f t="shared" si="51"/>
        <v>36000</v>
      </c>
      <c r="O269" s="30">
        <f t="shared" si="51"/>
        <v>36000</v>
      </c>
      <c r="P269" s="30">
        <f t="shared" si="51"/>
        <v>36000</v>
      </c>
      <c r="Q269" s="30">
        <f t="shared" si="51"/>
        <v>36000</v>
      </c>
      <c r="R269" s="30">
        <f t="shared" si="51"/>
        <v>36000</v>
      </c>
      <c r="S269" s="30">
        <f t="shared" si="51"/>
        <v>36000</v>
      </c>
    </row>
    <row r="270" spans="2:19" ht="30">
      <c r="B270" s="25"/>
      <c r="C270" s="25">
        <v>1</v>
      </c>
      <c r="D270" s="29" t="s">
        <v>37</v>
      </c>
      <c r="E270" s="25" t="s">
        <v>34</v>
      </c>
      <c r="F270" s="30">
        <v>11000</v>
      </c>
      <c r="G270" s="31">
        <f t="shared" si="47"/>
        <v>99000</v>
      </c>
      <c r="H270" s="25"/>
      <c r="I270" s="25"/>
      <c r="J270" s="25"/>
      <c r="K270" s="30">
        <v>11000</v>
      </c>
      <c r="L270" s="30">
        <v>11000</v>
      </c>
      <c r="M270" s="30">
        <v>11000</v>
      </c>
      <c r="N270" s="30">
        <v>11000</v>
      </c>
      <c r="O270" s="30">
        <v>11000</v>
      </c>
      <c r="P270" s="30">
        <v>11000</v>
      </c>
      <c r="Q270" s="30">
        <v>11000</v>
      </c>
      <c r="R270" s="30">
        <v>11000</v>
      </c>
      <c r="S270" s="30">
        <v>11000</v>
      </c>
    </row>
    <row r="271" spans="2:19" ht="30">
      <c r="B271" s="25"/>
      <c r="C271" s="25">
        <v>1</v>
      </c>
      <c r="D271" s="29" t="s">
        <v>37</v>
      </c>
      <c r="E271" s="25" t="s">
        <v>34</v>
      </c>
      <c r="F271" s="30">
        <v>12000</v>
      </c>
      <c r="G271" s="31">
        <f t="shared" si="47"/>
        <v>108000</v>
      </c>
      <c r="H271" s="25"/>
      <c r="I271" s="25"/>
      <c r="J271" s="25"/>
      <c r="K271" s="30">
        <v>12000</v>
      </c>
      <c r="L271" s="30">
        <v>12000</v>
      </c>
      <c r="M271" s="30">
        <v>12000</v>
      </c>
      <c r="N271" s="30">
        <v>12000</v>
      </c>
      <c r="O271" s="30">
        <v>12000</v>
      </c>
      <c r="P271" s="30">
        <v>12000</v>
      </c>
      <c r="Q271" s="30">
        <v>12000</v>
      </c>
      <c r="R271" s="30">
        <v>12000</v>
      </c>
      <c r="S271" s="30">
        <v>12000</v>
      </c>
    </row>
    <row r="272" spans="2:19" ht="31.5">
      <c r="B272" s="25"/>
      <c r="C272" s="25"/>
      <c r="D272" s="25"/>
      <c r="E272" s="25"/>
      <c r="F272" s="45" t="s">
        <v>40</v>
      </c>
      <c r="G272" s="14">
        <f>G264-G265</f>
        <v>2120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2:19" ht="15.75">
      <c r="B273" s="56" t="s">
        <v>93</v>
      </c>
      <c r="C273" s="8"/>
      <c r="D273" s="8"/>
      <c r="E273" s="8"/>
      <c r="F273" s="67"/>
      <c r="G273" s="7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2:19" ht="17.25">
      <c r="B274" s="48" t="s">
        <v>94</v>
      </c>
      <c r="C274" s="54">
        <f>SUM(C276:C281)</f>
        <v>10</v>
      </c>
      <c r="D274" s="48"/>
      <c r="E274" s="48"/>
      <c r="F274" s="50" t="s">
        <v>27</v>
      </c>
      <c r="G274" s="42">
        <v>234000</v>
      </c>
      <c r="H274" s="52">
        <v>75483.880645161291</v>
      </c>
      <c r="I274" s="52">
        <v>78000</v>
      </c>
      <c r="J274" s="52">
        <v>78000</v>
      </c>
      <c r="K274" s="48"/>
      <c r="L274" s="48"/>
      <c r="M274" s="48"/>
      <c r="N274" s="48"/>
      <c r="O274" s="48"/>
      <c r="P274" s="48"/>
      <c r="Q274" s="48"/>
      <c r="R274" s="48"/>
      <c r="S274" s="48"/>
    </row>
    <row r="275" spans="2:19" ht="18.75">
      <c r="B275" s="25"/>
      <c r="C275" s="25"/>
      <c r="D275" s="25"/>
      <c r="E275" s="25"/>
      <c r="F275" s="66" t="s">
        <v>28</v>
      </c>
      <c r="G275" s="14">
        <f>SUM(G276:G281)</f>
        <v>231483.88064516129</v>
      </c>
      <c r="H275" s="30"/>
      <c r="I275" s="30"/>
      <c r="J275" s="30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2:19" ht="30">
      <c r="B276" s="25"/>
      <c r="C276" s="25">
        <v>1</v>
      </c>
      <c r="D276" s="29" t="s">
        <v>31</v>
      </c>
      <c r="E276" s="25" t="s">
        <v>32</v>
      </c>
      <c r="F276" s="30">
        <v>6000</v>
      </c>
      <c r="G276" s="31">
        <f t="shared" ref="G276:G281" si="52">SUM(H276:S276)</f>
        <v>17806.451612903227</v>
      </c>
      <c r="H276" s="30">
        <v>5806.4516129032263</v>
      </c>
      <c r="I276" s="30">
        <v>6000</v>
      </c>
      <c r="J276" s="30">
        <v>6000</v>
      </c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2:19" ht="30">
      <c r="B277" s="25"/>
      <c r="C277" s="25">
        <v>2</v>
      </c>
      <c r="D277" s="29" t="s">
        <v>31</v>
      </c>
      <c r="E277" s="25" t="s">
        <v>32</v>
      </c>
      <c r="F277" s="30">
        <v>6500</v>
      </c>
      <c r="G277" s="31">
        <f t="shared" si="52"/>
        <v>38580.65</v>
      </c>
      <c r="H277" s="30">
        <v>12580.65</v>
      </c>
      <c r="I277" s="30">
        <f>$F$277*$C$277</f>
        <v>13000</v>
      </c>
      <c r="J277" s="30">
        <f>$F$277*$C$277</f>
        <v>13000</v>
      </c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2:19" ht="30">
      <c r="B278" s="25"/>
      <c r="C278" s="25">
        <v>1</v>
      </c>
      <c r="D278" s="29" t="s">
        <v>31</v>
      </c>
      <c r="E278" s="25" t="s">
        <v>32</v>
      </c>
      <c r="F278" s="30">
        <v>7000</v>
      </c>
      <c r="G278" s="31">
        <f t="shared" si="52"/>
        <v>20774.193548387098</v>
      </c>
      <c r="H278" s="30">
        <v>6774.1935483870966</v>
      </c>
      <c r="I278" s="30">
        <v>7000</v>
      </c>
      <c r="J278" s="30">
        <v>7000</v>
      </c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2:19" ht="30">
      <c r="B279" s="25"/>
      <c r="C279" s="25">
        <v>1</v>
      </c>
      <c r="D279" s="29" t="s">
        <v>31</v>
      </c>
      <c r="E279" s="25" t="s">
        <v>32</v>
      </c>
      <c r="F279" s="30">
        <v>8000</v>
      </c>
      <c r="G279" s="31">
        <f t="shared" si="52"/>
        <v>23741.93548387097</v>
      </c>
      <c r="H279" s="30">
        <v>7741.9354838709678</v>
      </c>
      <c r="I279" s="30">
        <v>8000</v>
      </c>
      <c r="J279" s="30">
        <v>8000</v>
      </c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2:19" ht="30">
      <c r="B280" s="25"/>
      <c r="C280" s="25">
        <v>3</v>
      </c>
      <c r="D280" s="29" t="s">
        <v>31</v>
      </c>
      <c r="E280" s="25" t="s">
        <v>34</v>
      </c>
      <c r="F280" s="30">
        <v>8000</v>
      </c>
      <c r="G280" s="31">
        <f t="shared" si="52"/>
        <v>71225.81</v>
      </c>
      <c r="H280" s="30">
        <v>23225.81</v>
      </c>
      <c r="I280" s="30">
        <f>$F$280*$C$280</f>
        <v>24000</v>
      </c>
      <c r="J280" s="30">
        <f>$F$280*$C$280</f>
        <v>24000</v>
      </c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2:19" ht="30">
      <c r="B281" s="25"/>
      <c r="C281" s="25">
        <v>2</v>
      </c>
      <c r="D281" s="29" t="s">
        <v>31</v>
      </c>
      <c r="E281" s="25" t="s">
        <v>34</v>
      </c>
      <c r="F281" s="30">
        <v>10000</v>
      </c>
      <c r="G281" s="31">
        <f t="shared" si="52"/>
        <v>59354.84</v>
      </c>
      <c r="H281" s="30">
        <v>19354.84</v>
      </c>
      <c r="I281" s="30">
        <f>$F$281*$C$281</f>
        <v>20000</v>
      </c>
      <c r="J281" s="30">
        <f>$F$281*$C$281</f>
        <v>20000</v>
      </c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2:19" ht="31.5">
      <c r="B282" s="25"/>
      <c r="C282" s="25"/>
      <c r="D282" s="25"/>
      <c r="E282" s="25"/>
      <c r="F282" s="45" t="s">
        <v>40</v>
      </c>
      <c r="G282" s="14">
        <f>G274-G275</f>
        <v>2516.1193548387091</v>
      </c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2:19" ht="15.75">
      <c r="B283" s="56" t="s">
        <v>93</v>
      </c>
      <c r="C283" s="8"/>
      <c r="D283" s="8"/>
      <c r="E283" s="8"/>
      <c r="F283" s="67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2:19" ht="17.25">
      <c r="B284" s="48" t="s">
        <v>95</v>
      </c>
      <c r="C284" s="54">
        <f>SUM(C286:C290)</f>
        <v>10</v>
      </c>
      <c r="D284" s="48"/>
      <c r="E284" s="48"/>
      <c r="F284" s="50" t="s">
        <v>27</v>
      </c>
      <c r="G284" s="42">
        <v>754123</v>
      </c>
      <c r="H284" s="48"/>
      <c r="I284" s="48"/>
      <c r="J284" s="48"/>
      <c r="K284" s="52">
        <v>83500</v>
      </c>
      <c r="L284" s="52">
        <v>83500</v>
      </c>
      <c r="M284" s="52">
        <v>83500</v>
      </c>
      <c r="N284" s="52">
        <v>83500</v>
      </c>
      <c r="O284" s="52">
        <v>83500</v>
      </c>
      <c r="P284" s="52">
        <v>83500</v>
      </c>
      <c r="Q284" s="52">
        <v>83500</v>
      </c>
      <c r="R284" s="52">
        <v>83500</v>
      </c>
      <c r="S284" s="52">
        <v>83500</v>
      </c>
    </row>
    <row r="285" spans="2:19" ht="18.75">
      <c r="B285" s="25"/>
      <c r="C285" s="25"/>
      <c r="D285" s="25"/>
      <c r="E285" s="25"/>
      <c r="F285" s="66" t="s">
        <v>28</v>
      </c>
      <c r="G285" s="14">
        <f>SUM(G286:G290)</f>
        <v>751500</v>
      </c>
      <c r="H285" s="25"/>
      <c r="I285" s="25"/>
      <c r="J285" s="25"/>
      <c r="K285" s="30"/>
      <c r="L285" s="30"/>
      <c r="M285" s="30"/>
      <c r="N285" s="30"/>
      <c r="O285" s="30"/>
      <c r="P285" s="30"/>
      <c r="Q285" s="30"/>
      <c r="R285" s="30"/>
      <c r="S285" s="30"/>
    </row>
    <row r="286" spans="2:19" ht="30">
      <c r="B286" s="25"/>
      <c r="C286" s="25">
        <v>1</v>
      </c>
      <c r="D286" s="29" t="s">
        <v>37</v>
      </c>
      <c r="E286" s="25" t="s">
        <v>32</v>
      </c>
      <c r="F286" s="30">
        <v>6500</v>
      </c>
      <c r="G286" s="31">
        <f t="shared" ref="G286:G290" si="53">SUM(H286:S286)</f>
        <v>58500</v>
      </c>
      <c r="H286" s="25"/>
      <c r="I286" s="25"/>
      <c r="J286" s="25"/>
      <c r="K286" s="30">
        <v>6500</v>
      </c>
      <c r="L286" s="30">
        <v>6500</v>
      </c>
      <c r="M286" s="30">
        <v>6500</v>
      </c>
      <c r="N286" s="30">
        <v>6500</v>
      </c>
      <c r="O286" s="30">
        <v>6500</v>
      </c>
      <c r="P286" s="30">
        <v>6500</v>
      </c>
      <c r="Q286" s="30">
        <v>6500</v>
      </c>
      <c r="R286" s="30">
        <v>6500</v>
      </c>
      <c r="S286" s="30">
        <v>6500</v>
      </c>
    </row>
    <row r="287" spans="2:19" ht="30">
      <c r="B287" s="25"/>
      <c r="C287" s="25">
        <v>3</v>
      </c>
      <c r="D287" s="29" t="s">
        <v>37</v>
      </c>
      <c r="E287" s="25" t="s">
        <v>32</v>
      </c>
      <c r="F287" s="30">
        <v>7000</v>
      </c>
      <c r="G287" s="31">
        <f t="shared" si="53"/>
        <v>189000</v>
      </c>
      <c r="H287" s="25"/>
      <c r="I287" s="25"/>
      <c r="J287" s="25"/>
      <c r="K287" s="30">
        <f t="shared" ref="K287:S287" si="54">$F$287*$C$287</f>
        <v>21000</v>
      </c>
      <c r="L287" s="30">
        <f t="shared" si="54"/>
        <v>21000</v>
      </c>
      <c r="M287" s="30">
        <f t="shared" si="54"/>
        <v>21000</v>
      </c>
      <c r="N287" s="30">
        <f t="shared" si="54"/>
        <v>21000</v>
      </c>
      <c r="O287" s="30">
        <f t="shared" si="54"/>
        <v>21000</v>
      </c>
      <c r="P287" s="30">
        <f t="shared" si="54"/>
        <v>21000</v>
      </c>
      <c r="Q287" s="30">
        <f t="shared" si="54"/>
        <v>21000</v>
      </c>
      <c r="R287" s="30">
        <f t="shared" si="54"/>
        <v>21000</v>
      </c>
      <c r="S287" s="30">
        <f t="shared" si="54"/>
        <v>21000</v>
      </c>
    </row>
    <row r="288" spans="2:19" ht="30">
      <c r="B288" s="25"/>
      <c r="C288" s="25">
        <v>1</v>
      </c>
      <c r="D288" s="29" t="s">
        <v>37</v>
      </c>
      <c r="E288" s="25" t="s">
        <v>32</v>
      </c>
      <c r="F288" s="30">
        <v>8000</v>
      </c>
      <c r="G288" s="31">
        <f t="shared" si="53"/>
        <v>72000</v>
      </c>
      <c r="H288" s="25"/>
      <c r="I288" s="25"/>
      <c r="J288" s="25"/>
      <c r="K288" s="30">
        <v>8000</v>
      </c>
      <c r="L288" s="30">
        <v>8000</v>
      </c>
      <c r="M288" s="30">
        <v>8000</v>
      </c>
      <c r="N288" s="30">
        <v>8000</v>
      </c>
      <c r="O288" s="30">
        <v>8000</v>
      </c>
      <c r="P288" s="30">
        <v>8000</v>
      </c>
      <c r="Q288" s="30">
        <v>8000</v>
      </c>
      <c r="R288" s="30">
        <v>8000</v>
      </c>
      <c r="S288" s="30">
        <v>8000</v>
      </c>
    </row>
    <row r="289" spans="2:19" ht="30">
      <c r="B289" s="25"/>
      <c r="C289" s="25">
        <v>2</v>
      </c>
      <c r="D289" s="29" t="s">
        <v>37</v>
      </c>
      <c r="E289" s="25" t="s">
        <v>34</v>
      </c>
      <c r="F289" s="30">
        <v>9000</v>
      </c>
      <c r="G289" s="31">
        <f t="shared" si="53"/>
        <v>162000</v>
      </c>
      <c r="H289" s="25"/>
      <c r="I289" s="25"/>
      <c r="J289" s="25"/>
      <c r="K289" s="30">
        <f t="shared" ref="K289:S289" si="55">$F$289*$C$289</f>
        <v>18000</v>
      </c>
      <c r="L289" s="30">
        <f t="shared" si="55"/>
        <v>18000</v>
      </c>
      <c r="M289" s="30">
        <f t="shared" si="55"/>
        <v>18000</v>
      </c>
      <c r="N289" s="30">
        <f t="shared" si="55"/>
        <v>18000</v>
      </c>
      <c r="O289" s="30">
        <f t="shared" si="55"/>
        <v>18000</v>
      </c>
      <c r="P289" s="30">
        <f t="shared" si="55"/>
        <v>18000</v>
      </c>
      <c r="Q289" s="30">
        <f t="shared" si="55"/>
        <v>18000</v>
      </c>
      <c r="R289" s="30">
        <f t="shared" si="55"/>
        <v>18000</v>
      </c>
      <c r="S289" s="30">
        <f t="shared" si="55"/>
        <v>18000</v>
      </c>
    </row>
    <row r="290" spans="2:19" ht="30">
      <c r="B290" s="25"/>
      <c r="C290" s="25">
        <v>3</v>
      </c>
      <c r="D290" s="29" t="s">
        <v>37</v>
      </c>
      <c r="E290" s="25" t="s">
        <v>34</v>
      </c>
      <c r="F290" s="30">
        <v>10000</v>
      </c>
      <c r="G290" s="31">
        <f t="shared" si="53"/>
        <v>270000</v>
      </c>
      <c r="H290" s="25"/>
      <c r="I290" s="25"/>
      <c r="J290" s="25"/>
      <c r="K290" s="30">
        <f t="shared" ref="K290:S290" si="56">$F$290*$C$290</f>
        <v>30000</v>
      </c>
      <c r="L290" s="30">
        <f t="shared" si="56"/>
        <v>30000</v>
      </c>
      <c r="M290" s="30">
        <f t="shared" si="56"/>
        <v>30000</v>
      </c>
      <c r="N290" s="30">
        <f t="shared" si="56"/>
        <v>30000</v>
      </c>
      <c r="O290" s="30">
        <f t="shared" si="56"/>
        <v>30000</v>
      </c>
      <c r="P290" s="30">
        <f t="shared" si="56"/>
        <v>30000</v>
      </c>
      <c r="Q290" s="30">
        <f t="shared" si="56"/>
        <v>30000</v>
      </c>
      <c r="R290" s="30">
        <f t="shared" si="56"/>
        <v>30000</v>
      </c>
      <c r="S290" s="30">
        <f t="shared" si="56"/>
        <v>30000</v>
      </c>
    </row>
    <row r="291" spans="2:19" ht="32.25">
      <c r="B291" s="25"/>
      <c r="C291" s="25"/>
      <c r="D291" s="25"/>
      <c r="E291" s="25"/>
      <c r="F291" s="45" t="s">
        <v>40</v>
      </c>
      <c r="G291" s="78">
        <f>G284-G285</f>
        <v>2623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</row>
  </sheetData>
  <autoFilter ref="B23:B291" xr:uid="{FE422BF0-D066-401C-83B8-B175A013C5F0}"/>
  <mergeCells count="7">
    <mergeCell ref="B17:B18"/>
    <mergeCell ref="B9:S9"/>
    <mergeCell ref="B11:S11"/>
    <mergeCell ref="B12:S12"/>
    <mergeCell ref="B13:S13"/>
    <mergeCell ref="B14:S14"/>
    <mergeCell ref="B16:S16"/>
  </mergeCells>
  <pageMargins left="0.7" right="0.7" top="0.75" bottom="0.75" header="0.3" footer="0.3"/>
  <pageSetup paperSize="5"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final</vt:lpstr>
      <vt:lpstr>final (2)</vt:lpstr>
      <vt:lpstr>final!Área_de_impresión</vt:lpstr>
      <vt:lpstr>'final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Unidad de Información Pública</cp:lastModifiedBy>
  <cp:lastPrinted>2025-04-10T14:41:49Z</cp:lastPrinted>
  <dcterms:created xsi:type="dcterms:W3CDTF">2025-04-10T14:05:39Z</dcterms:created>
  <dcterms:modified xsi:type="dcterms:W3CDTF">2025-05-23T14:40:26Z</dcterms:modified>
</cp:coreProperties>
</file>